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6" tabRatio="596"/>
  </bookViews>
  <sheets>
    <sheet name="1) Estrutura Fund" sheetId="9" r:id="rId1"/>
    <sheet name="2) Relações de Produção" sheetId="5" r:id="rId2"/>
    <sheet name="3) Tx Cres VAB Agrop" sheetId="10" r:id="rId3"/>
    <sheet name="4) Produtividade  VAB-Area-PO" sheetId="1" r:id="rId4"/>
    <sheet name="5) VBP da Prod Ciclo Anual 2007" sheetId="7" r:id="rId5"/>
    <sheet name="6) Estoque Pecuário" sheetId="8" r:id="rId6"/>
    <sheet name="7) Acesso à Previdência" sheetId="3" r:id="rId7"/>
    <sheet name="8) Censo - Prob Conf" sheetId="6" r:id="rId8"/>
  </sheets>
  <calcPr calcId="125725"/>
</workbook>
</file>

<file path=xl/calcChain.xml><?xml version="1.0" encoding="utf-8"?>
<calcChain xmlns="http://schemas.openxmlformats.org/spreadsheetml/2006/main">
  <c r="H6" i="3"/>
  <c r="H7"/>
  <c r="H8"/>
  <c r="H9"/>
  <c r="H10"/>
  <c r="H11"/>
  <c r="H12"/>
  <c r="H13"/>
  <c r="H14"/>
  <c r="H15"/>
  <c r="H5"/>
  <c r="F14"/>
  <c r="BA42" i="7"/>
  <c r="AQ42"/>
  <c r="AG42"/>
  <c r="AL42"/>
  <c r="M42"/>
  <c r="H42"/>
  <c r="H41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G15" i="6"/>
  <c r="J15"/>
  <c r="J6"/>
  <c r="J7"/>
  <c r="J8"/>
  <c r="J9"/>
  <c r="J10"/>
  <c r="J11"/>
  <c r="J12"/>
  <c r="J13"/>
  <c r="J14"/>
  <c r="J5"/>
  <c r="I14"/>
  <c r="H14"/>
  <c r="V14" i="8"/>
  <c r="V13"/>
  <c r="V12"/>
  <c r="V11"/>
  <c r="V10"/>
  <c r="V9"/>
  <c r="V8"/>
  <c r="V7"/>
  <c r="V6"/>
  <c r="V5"/>
  <c r="V4"/>
  <c r="T14"/>
  <c r="T13"/>
  <c r="T12"/>
  <c r="T11"/>
  <c r="T10"/>
  <c r="T9"/>
  <c r="T8"/>
  <c r="T7"/>
  <c r="T6"/>
  <c r="T5"/>
  <c r="T4"/>
  <c r="R14"/>
  <c r="R13"/>
  <c r="R12"/>
  <c r="R11"/>
  <c r="R10"/>
  <c r="R9"/>
  <c r="R8"/>
  <c r="R7"/>
  <c r="R6"/>
  <c r="R5"/>
  <c r="R4"/>
  <c r="P14"/>
  <c r="P13"/>
  <c r="P12"/>
  <c r="P11"/>
  <c r="P10"/>
  <c r="P9"/>
  <c r="P8"/>
  <c r="P7"/>
  <c r="P6"/>
  <c r="P5"/>
  <c r="P4"/>
  <c r="N14"/>
  <c r="N13"/>
  <c r="N12"/>
  <c r="N11"/>
  <c r="N10"/>
  <c r="N9"/>
  <c r="N8"/>
  <c r="N7"/>
  <c r="N6"/>
  <c r="N5"/>
  <c r="N4"/>
  <c r="L14"/>
  <c r="L13"/>
  <c r="L12"/>
  <c r="L11"/>
  <c r="L10"/>
  <c r="L9"/>
  <c r="L8"/>
  <c r="L7"/>
  <c r="L6"/>
  <c r="L5"/>
  <c r="L4"/>
  <c r="J14"/>
  <c r="J13"/>
  <c r="J12"/>
  <c r="J11"/>
  <c r="J10"/>
  <c r="J9"/>
  <c r="J8"/>
  <c r="J7"/>
  <c r="J6"/>
  <c r="J5"/>
  <c r="J4"/>
  <c r="H14"/>
  <c r="H13"/>
  <c r="H12"/>
  <c r="H11"/>
  <c r="H10"/>
  <c r="H9"/>
  <c r="H8"/>
  <c r="H7"/>
  <c r="H6"/>
  <c r="H5"/>
  <c r="H4"/>
  <c r="F4"/>
  <c r="F5"/>
  <c r="F6"/>
  <c r="F7"/>
  <c r="F8"/>
  <c r="F9"/>
  <c r="F10"/>
  <c r="F11"/>
  <c r="F12"/>
  <c r="F13"/>
  <c r="F14"/>
  <c r="D4"/>
  <c r="D5"/>
  <c r="D6"/>
  <c r="D7"/>
  <c r="D8"/>
  <c r="D9"/>
  <c r="D10"/>
  <c r="D11"/>
  <c r="D12"/>
  <c r="D13"/>
  <c r="D14"/>
  <c r="G6" i="6"/>
  <c r="G7"/>
  <c r="G8"/>
  <c r="G9"/>
  <c r="G10"/>
  <c r="G11"/>
  <c r="G12"/>
  <c r="G13"/>
  <c r="G14"/>
  <c r="G5"/>
  <c r="F14"/>
  <c r="AX42" i="7"/>
  <c r="AZ41"/>
  <c r="AS42"/>
  <c r="AU42"/>
  <c r="AN42"/>
  <c r="AP41"/>
  <c r="AI42"/>
  <c r="AK42"/>
  <c r="AD42"/>
  <c r="AF41"/>
  <c r="Y42"/>
  <c r="AA42"/>
  <c r="T42"/>
  <c r="V42"/>
  <c r="O42"/>
  <c r="Q42"/>
  <c r="J42"/>
  <c r="L42"/>
  <c r="E42"/>
  <c r="G6"/>
  <c r="B42"/>
  <c r="AY41"/>
  <c r="AY40"/>
  <c r="AY39"/>
  <c r="AY38"/>
  <c r="AY37"/>
  <c r="AY36"/>
  <c r="AY35"/>
  <c r="AY34"/>
  <c r="AY33"/>
  <c r="AY32"/>
  <c r="AY31"/>
  <c r="AY30"/>
  <c r="AY29"/>
  <c r="AY28"/>
  <c r="AY27"/>
  <c r="AY26"/>
  <c r="AY25"/>
  <c r="AY24"/>
  <c r="AY23"/>
  <c r="AY22"/>
  <c r="AY21"/>
  <c r="AY20"/>
  <c r="AY19"/>
  <c r="AY18"/>
  <c r="AY17"/>
  <c r="AY16"/>
  <c r="AY15"/>
  <c r="AY14"/>
  <c r="AY13"/>
  <c r="AY12"/>
  <c r="AY11"/>
  <c r="AY10"/>
  <c r="AY9"/>
  <c r="AY8"/>
  <c r="AY7"/>
  <c r="AY6"/>
  <c r="AY5"/>
  <c r="AY4"/>
  <c r="AT41"/>
  <c r="AT40"/>
  <c r="AT39"/>
  <c r="AT38"/>
  <c r="AT37"/>
  <c r="AT36"/>
  <c r="AT35"/>
  <c r="AT34"/>
  <c r="AT33"/>
  <c r="AT32"/>
  <c r="AT31"/>
  <c r="AT30"/>
  <c r="AT29"/>
  <c r="AT28"/>
  <c r="AT27"/>
  <c r="AT26"/>
  <c r="AT25"/>
  <c r="AT24"/>
  <c r="AT23"/>
  <c r="AT22"/>
  <c r="AT21"/>
  <c r="AT20"/>
  <c r="AT19"/>
  <c r="AT18"/>
  <c r="AT17"/>
  <c r="AT16"/>
  <c r="AT15"/>
  <c r="AT14"/>
  <c r="AT13"/>
  <c r="AT12"/>
  <c r="AT11"/>
  <c r="AT10"/>
  <c r="AT9"/>
  <c r="AT8"/>
  <c r="AT7"/>
  <c r="AT6"/>
  <c r="AT5"/>
  <c r="AT4"/>
  <c r="AO41"/>
  <c r="AO40"/>
  <c r="AO39"/>
  <c r="AO38"/>
  <c r="AO37"/>
  <c r="AO36"/>
  <c r="AO35"/>
  <c r="AO34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  <c r="AO9"/>
  <c r="AO8"/>
  <c r="AO7"/>
  <c r="AO6"/>
  <c r="AO5"/>
  <c r="AO4"/>
  <c r="AJ41"/>
  <c r="AJ40"/>
  <c r="AJ39"/>
  <c r="AJ38"/>
  <c r="AJ37"/>
  <c r="AJ36"/>
  <c r="AJ35"/>
  <c r="AJ34"/>
  <c r="AJ33"/>
  <c r="AJ32"/>
  <c r="AJ31"/>
  <c r="AJ30"/>
  <c r="AJ29"/>
  <c r="AJ28"/>
  <c r="AJ27"/>
  <c r="AJ26"/>
  <c r="AJ25"/>
  <c r="AJ24"/>
  <c r="AJ23"/>
  <c r="AJ22"/>
  <c r="AJ21"/>
  <c r="AJ20"/>
  <c r="AJ19"/>
  <c r="AJ18"/>
  <c r="AJ17"/>
  <c r="AJ16"/>
  <c r="AJ15"/>
  <c r="AJ14"/>
  <c r="AJ13"/>
  <c r="AJ12"/>
  <c r="AJ11"/>
  <c r="AJ10"/>
  <c r="AJ9"/>
  <c r="AJ8"/>
  <c r="AJ7"/>
  <c r="AJ6"/>
  <c r="AJ5"/>
  <c r="AJ4"/>
  <c r="AE41"/>
  <c r="AE40"/>
  <c r="AE39"/>
  <c r="AE38"/>
  <c r="AE37"/>
  <c r="AE36"/>
  <c r="AE35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4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6"/>
  <c r="Z5"/>
  <c r="Z4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"/>
  <c r="H5" i="1"/>
  <c r="I5"/>
  <c r="H6"/>
  <c r="H7"/>
  <c r="H8"/>
  <c r="H9"/>
  <c r="H10"/>
  <c r="H11"/>
  <c r="H12"/>
  <c r="H13"/>
  <c r="I13"/>
  <c r="H14"/>
  <c r="I7"/>
  <c r="H4"/>
  <c r="I4"/>
  <c r="E14" i="6"/>
  <c r="D15"/>
  <c r="D14"/>
  <c r="D13"/>
  <c r="D12"/>
  <c r="D11"/>
  <c r="D10"/>
  <c r="D9"/>
  <c r="D8"/>
  <c r="D7"/>
  <c r="D6"/>
  <c r="D5"/>
  <c r="E5" i="1"/>
  <c r="E6"/>
  <c r="E7"/>
  <c r="E8"/>
  <c r="F8"/>
  <c r="E9"/>
  <c r="E10"/>
  <c r="E11"/>
  <c r="E12"/>
  <c r="F12"/>
  <c r="E14"/>
  <c r="F10"/>
  <c r="E4"/>
  <c r="L6" i="5"/>
  <c r="L7"/>
  <c r="L8"/>
  <c r="L9"/>
  <c r="L10"/>
  <c r="L11"/>
  <c r="L12"/>
  <c r="L13"/>
  <c r="L14"/>
  <c r="L15"/>
  <c r="M15"/>
  <c r="L5"/>
  <c r="G6"/>
  <c r="G7"/>
  <c r="G8"/>
  <c r="G9"/>
  <c r="G10"/>
  <c r="G11"/>
  <c r="G12"/>
  <c r="G13"/>
  <c r="G14"/>
  <c r="G15"/>
  <c r="H15"/>
  <c r="G5"/>
  <c r="C13" i="1"/>
  <c r="B13"/>
  <c r="F7"/>
  <c r="F5"/>
  <c r="H11" i="5"/>
  <c r="F11" i="1"/>
  <c r="F9"/>
  <c r="F4"/>
  <c r="E13"/>
  <c r="I10"/>
  <c r="F6"/>
  <c r="I6"/>
  <c r="I14"/>
  <c r="I11"/>
  <c r="I9"/>
  <c r="I12"/>
  <c r="I8"/>
  <c r="F13"/>
  <c r="AY42" i="7"/>
  <c r="AO42"/>
  <c r="AE42"/>
  <c r="P42"/>
  <c r="F42"/>
  <c r="G41"/>
  <c r="G39"/>
  <c r="G37"/>
  <c r="G35"/>
  <c r="G33"/>
  <c r="G31"/>
  <c r="G29"/>
  <c r="G27"/>
  <c r="G25"/>
  <c r="G23"/>
  <c r="G21"/>
  <c r="G19"/>
  <c r="G17"/>
  <c r="G15"/>
  <c r="G13"/>
  <c r="G11"/>
  <c r="G9"/>
  <c r="G7"/>
  <c r="G5"/>
  <c r="L5"/>
  <c r="L7"/>
  <c r="L9"/>
  <c r="L11"/>
  <c r="L13"/>
  <c r="L15"/>
  <c r="L17"/>
  <c r="L19"/>
  <c r="L21"/>
  <c r="L23"/>
  <c r="L25"/>
  <c r="L27"/>
  <c r="L29"/>
  <c r="L31"/>
  <c r="L33"/>
  <c r="L35"/>
  <c r="L37"/>
  <c r="L39"/>
  <c r="L41"/>
  <c r="Q5"/>
  <c r="Q7"/>
  <c r="Q9"/>
  <c r="Q11"/>
  <c r="Q13"/>
  <c r="Q15"/>
  <c r="Q17"/>
  <c r="Q19"/>
  <c r="U42"/>
  <c r="AA5"/>
  <c r="AA7"/>
  <c r="AA9"/>
  <c r="AA11"/>
  <c r="AA13"/>
  <c r="AA15"/>
  <c r="AA17"/>
  <c r="AA19"/>
  <c r="AA21"/>
  <c r="AA23"/>
  <c r="AA25"/>
  <c r="AA27"/>
  <c r="AA29"/>
  <c r="AA31"/>
  <c r="AA33"/>
  <c r="AA35"/>
  <c r="AA37"/>
  <c r="AA39"/>
  <c r="AA41"/>
  <c r="AF4"/>
  <c r="AG4"/>
  <c r="AF6"/>
  <c r="AF8"/>
  <c r="AF10"/>
  <c r="AF12"/>
  <c r="AF14"/>
  <c r="AF16"/>
  <c r="AF18"/>
  <c r="AF20"/>
  <c r="AF22"/>
  <c r="AF24"/>
  <c r="AF26"/>
  <c r="AF28"/>
  <c r="AF30"/>
  <c r="AF32"/>
  <c r="AF34"/>
  <c r="AF36"/>
  <c r="AF38"/>
  <c r="AF40"/>
  <c r="AF42"/>
  <c r="AK5"/>
  <c r="AK7"/>
  <c r="AK9"/>
  <c r="AK11"/>
  <c r="AK13"/>
  <c r="AK15"/>
  <c r="AK17"/>
  <c r="AK19"/>
  <c r="AK21"/>
  <c r="AK23"/>
  <c r="AK25"/>
  <c r="AK27"/>
  <c r="AK29"/>
  <c r="AK31"/>
  <c r="AK33"/>
  <c r="AK35"/>
  <c r="AK37"/>
  <c r="AK39"/>
  <c r="AK41"/>
  <c r="AP4"/>
  <c r="AQ4"/>
  <c r="AP6"/>
  <c r="AP8"/>
  <c r="AP10"/>
  <c r="AP12"/>
  <c r="AP14"/>
  <c r="AP16"/>
  <c r="AP18"/>
  <c r="AP20"/>
  <c r="AP22"/>
  <c r="AP24"/>
  <c r="AP26"/>
  <c r="AP28"/>
  <c r="AP30"/>
  <c r="AP32"/>
  <c r="AP34"/>
  <c r="AP36"/>
  <c r="AP38"/>
  <c r="AP40"/>
  <c r="AP42"/>
  <c r="AU5"/>
  <c r="AU7"/>
  <c r="AU9"/>
  <c r="AU11"/>
  <c r="AU13"/>
  <c r="AU15"/>
  <c r="AU17"/>
  <c r="AU19"/>
  <c r="AU21"/>
  <c r="AU23"/>
  <c r="AU25"/>
  <c r="AU27"/>
  <c r="AU29"/>
  <c r="AU31"/>
  <c r="AU33"/>
  <c r="AU35"/>
  <c r="AU37"/>
  <c r="AU39"/>
  <c r="AU41"/>
  <c r="AZ4"/>
  <c r="BA4"/>
  <c r="AZ6"/>
  <c r="AZ8"/>
  <c r="AZ10"/>
  <c r="AZ12"/>
  <c r="AZ14"/>
  <c r="AZ16"/>
  <c r="AZ18"/>
  <c r="AZ20"/>
  <c r="AZ22"/>
  <c r="AZ24"/>
  <c r="AZ26"/>
  <c r="AZ28"/>
  <c r="AZ30"/>
  <c r="AZ32"/>
  <c r="AZ34"/>
  <c r="AZ36"/>
  <c r="AZ38"/>
  <c r="AZ40"/>
  <c r="AZ42"/>
  <c r="AT42"/>
  <c r="AJ42"/>
  <c r="Z42"/>
  <c r="K42"/>
  <c r="G4"/>
  <c r="H4"/>
  <c r="H5"/>
  <c r="H6"/>
  <c r="G42"/>
  <c r="G40"/>
  <c r="G38"/>
  <c r="G36"/>
  <c r="G34"/>
  <c r="G32"/>
  <c r="G30"/>
  <c r="G28"/>
  <c r="G26"/>
  <c r="G24"/>
  <c r="G22"/>
  <c r="G20"/>
  <c r="G18"/>
  <c r="G16"/>
  <c r="G14"/>
  <c r="G12"/>
  <c r="G10"/>
  <c r="G8"/>
  <c r="L4"/>
  <c r="M4"/>
  <c r="M5"/>
  <c r="M6"/>
  <c r="M7"/>
  <c r="L6"/>
  <c r="L8"/>
  <c r="L10"/>
  <c r="L12"/>
  <c r="L14"/>
  <c r="L16"/>
  <c r="L18"/>
  <c r="L20"/>
  <c r="L22"/>
  <c r="L24"/>
  <c r="L26"/>
  <c r="L28"/>
  <c r="L30"/>
  <c r="L32"/>
  <c r="L34"/>
  <c r="L36"/>
  <c r="L38"/>
  <c r="L40"/>
  <c r="Q4"/>
  <c r="R4"/>
  <c r="Q6"/>
  <c r="Q8"/>
  <c r="Q10"/>
  <c r="Q12"/>
  <c r="Q14"/>
  <c r="Q16"/>
  <c r="Q18"/>
  <c r="V4"/>
  <c r="W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AA4"/>
  <c r="AB4"/>
  <c r="AA6"/>
  <c r="AA8"/>
  <c r="AA10"/>
  <c r="AA12"/>
  <c r="AA14"/>
  <c r="AA16"/>
  <c r="AA18"/>
  <c r="AA20"/>
  <c r="AA22"/>
  <c r="AA24"/>
  <c r="AA26"/>
  <c r="AA28"/>
  <c r="AA30"/>
  <c r="AA32"/>
  <c r="AA34"/>
  <c r="AA36"/>
  <c r="AA38"/>
  <c r="AA40"/>
  <c r="AF5"/>
  <c r="AF7"/>
  <c r="AF9"/>
  <c r="AF11"/>
  <c r="AF13"/>
  <c r="AF15"/>
  <c r="AF17"/>
  <c r="AF19"/>
  <c r="AF21"/>
  <c r="AF23"/>
  <c r="AF25"/>
  <c r="AF27"/>
  <c r="AF29"/>
  <c r="AF31"/>
  <c r="AF33"/>
  <c r="AF35"/>
  <c r="AF37"/>
  <c r="AF39"/>
  <c r="AK4"/>
  <c r="AL4"/>
  <c r="AL5"/>
  <c r="AL6"/>
  <c r="AL7"/>
  <c r="AK6"/>
  <c r="AK8"/>
  <c r="AK10"/>
  <c r="AK12"/>
  <c r="AK14"/>
  <c r="AK16"/>
  <c r="AK18"/>
  <c r="AK20"/>
  <c r="AK22"/>
  <c r="AK24"/>
  <c r="AK26"/>
  <c r="AK28"/>
  <c r="AK30"/>
  <c r="AK32"/>
  <c r="AK34"/>
  <c r="AK36"/>
  <c r="AK38"/>
  <c r="AK40"/>
  <c r="AP5"/>
  <c r="AP7"/>
  <c r="AP9"/>
  <c r="AP11"/>
  <c r="AP13"/>
  <c r="AP15"/>
  <c r="AP17"/>
  <c r="AP19"/>
  <c r="AP21"/>
  <c r="AP23"/>
  <c r="AP25"/>
  <c r="AP27"/>
  <c r="AP29"/>
  <c r="AP31"/>
  <c r="AP33"/>
  <c r="AP35"/>
  <c r="AP37"/>
  <c r="AP39"/>
  <c r="AU4"/>
  <c r="AV4"/>
  <c r="AU6"/>
  <c r="AU8"/>
  <c r="AU10"/>
  <c r="AU12"/>
  <c r="AU14"/>
  <c r="AU16"/>
  <c r="AU18"/>
  <c r="AU20"/>
  <c r="AU22"/>
  <c r="AU24"/>
  <c r="AU26"/>
  <c r="AU28"/>
  <c r="AU30"/>
  <c r="AU32"/>
  <c r="AU34"/>
  <c r="AU36"/>
  <c r="AU38"/>
  <c r="AU40"/>
  <c r="AZ5"/>
  <c r="AZ7"/>
  <c r="AZ9"/>
  <c r="AZ11"/>
  <c r="AZ13"/>
  <c r="AZ15"/>
  <c r="AZ17"/>
  <c r="AZ19"/>
  <c r="AZ21"/>
  <c r="AZ23"/>
  <c r="AZ25"/>
  <c r="AZ27"/>
  <c r="AZ29"/>
  <c r="AZ31"/>
  <c r="AZ33"/>
  <c r="AZ35"/>
  <c r="AZ37"/>
  <c r="AZ39"/>
  <c r="R5"/>
  <c r="R6"/>
  <c r="R7"/>
  <c r="R8"/>
  <c r="R9"/>
  <c r="R10"/>
  <c r="R11"/>
  <c r="R12"/>
  <c r="R13"/>
  <c r="R14"/>
  <c r="R15"/>
  <c r="R16"/>
  <c r="R17"/>
  <c r="R18"/>
  <c r="R19"/>
  <c r="R42"/>
  <c r="M8" i="5"/>
  <c r="M9"/>
  <c r="M13"/>
  <c r="M5"/>
  <c r="M14"/>
  <c r="M12"/>
  <c r="M10"/>
  <c r="H13"/>
  <c r="H9"/>
  <c r="M6"/>
  <c r="H12"/>
  <c r="H7"/>
  <c r="H5"/>
  <c r="H8"/>
  <c r="H14"/>
  <c r="H10"/>
  <c r="H6"/>
  <c r="M7"/>
  <c r="M11"/>
  <c r="AV5" i="7"/>
  <c r="AB5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AQ5"/>
  <c r="AQ6"/>
  <c r="AQ7"/>
  <c r="AQ8"/>
  <c r="AQ9"/>
  <c r="AQ10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V6"/>
  <c r="AV7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BA5"/>
  <c r="BA6"/>
  <c r="BA7"/>
  <c r="BA8"/>
  <c r="BA9"/>
  <c r="BA10"/>
  <c r="BA11"/>
  <c r="BA12"/>
  <c r="BA13"/>
  <c r="BA14"/>
  <c r="BA15"/>
  <c r="BA16"/>
  <c r="BA17"/>
  <c r="BA18"/>
  <c r="BA19"/>
  <c r="BA20"/>
  <c r="BA21"/>
  <c r="BA22"/>
  <c r="BA23"/>
  <c r="BA24"/>
  <c r="BA25"/>
  <c r="BA26"/>
  <c r="BA27"/>
  <c r="BA28"/>
  <c r="BA29"/>
  <c r="BA30"/>
  <c r="BA31"/>
  <c r="BA32"/>
  <c r="BA33"/>
  <c r="BA34"/>
  <c r="BA35"/>
  <c r="BA36"/>
  <c r="BA37"/>
  <c r="BA38"/>
  <c r="BA39"/>
  <c r="BA40"/>
  <c r="BA41"/>
  <c r="AG5"/>
  <c r="AG6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F14" i="1"/>
</calcChain>
</file>

<file path=xl/sharedStrings.xml><?xml version="1.0" encoding="utf-8"?>
<sst xmlns="http://schemas.openxmlformats.org/spreadsheetml/2006/main" count="334" uniqueCount="165">
  <si>
    <t>Município</t>
  </si>
  <si>
    <t>Total de estabele-cimentos</t>
  </si>
  <si>
    <t>Pessoal ocupado sem laço de parentesco</t>
  </si>
  <si>
    <t>População ocupada total</t>
  </si>
  <si>
    <t>Bagé</t>
  </si>
  <si>
    <t>Aceguá</t>
  </si>
  <si>
    <t>Caçapava do Sul</t>
  </si>
  <si>
    <t>Candiota</t>
  </si>
  <si>
    <t>Dom Pedrito</t>
  </si>
  <si>
    <t>Hulha Negra</t>
  </si>
  <si>
    <t>Lavras do Sul</t>
  </si>
  <si>
    <t>Pedras Altas</t>
  </si>
  <si>
    <t>Pinheiro Machado</t>
  </si>
  <si>
    <t>Área total dos estabelecimentos (ha)</t>
  </si>
  <si>
    <t>Campanha Ampliada</t>
  </si>
  <si>
    <t>RS (ou ∑ dos Munic)</t>
  </si>
  <si>
    <t>Aposentadorias ou pensões + receitas de programas de governo</t>
  </si>
  <si>
    <t>Área média dos estabelecimentos em ha</t>
  </si>
  <si>
    <t>VBP Agropecuária</t>
  </si>
  <si>
    <t>VAB Agropecuária</t>
  </si>
  <si>
    <t>VAB Agropecuária por PO</t>
  </si>
  <si>
    <t>Repasses Governamentais por PO</t>
  </si>
  <si>
    <t>ÍNDICE de Repasses / PO EM RELAÇÃO AO RS (=100)</t>
  </si>
  <si>
    <t>RELAÇÕES DE PRODUÇÃO</t>
  </si>
  <si>
    <t>Município                            /                             Território</t>
  </si>
  <si>
    <t>População ocupada por Área (Km2)</t>
  </si>
  <si>
    <t>PO sem laço de parentesco por estabelecimento</t>
  </si>
  <si>
    <t>ÍNDICE da PO total por Área (Km2) EM RELAÇÃO AO RS (=100)</t>
  </si>
  <si>
    <t>ÍNDICE de Área média EM RELAÇÃO AO RS (=100)</t>
  </si>
  <si>
    <t>ÍNDICE dA PO sem laços de paren na PO total EM RELAÇÃO AO RS (=100)</t>
  </si>
  <si>
    <t>% da Pessoal ocupado sem laços de parentesco na PO total</t>
  </si>
  <si>
    <t>VBP / VAB Agropecuária</t>
  </si>
  <si>
    <t>ÍNDICE DO VAB da Agropecuária por unidade de área    EM RELAÇÃOÀ MÉDIA DO RS (=100)</t>
  </si>
  <si>
    <t>Rebanho Bovino de acordo com o Censo Agropecuário</t>
  </si>
  <si>
    <t>Rebanho Bovino de Acordo com a Pesquisa Pecuária Municipal</t>
  </si>
  <si>
    <t>Fonte dos dados brutos: Censo Agropecuário 2006 e FEEDADOS</t>
  </si>
  <si>
    <t>VAB Agropecuária (FEEDADOS)</t>
  </si>
  <si>
    <t>VAB por unidade de área (ha)</t>
  </si>
  <si>
    <t>População ocupada total (PO)</t>
  </si>
  <si>
    <t>ÍNDICE do Pessoal ocupado sem laços de paren por estabelec  EM RELAÇÃO AO RS (=100)</t>
  </si>
  <si>
    <t>Lavras do Sul (R$ mil)</t>
  </si>
  <si>
    <t>Arroz</t>
  </si>
  <si>
    <t>Soja</t>
  </si>
  <si>
    <t>Leite</t>
  </si>
  <si>
    <t>Milho</t>
  </si>
  <si>
    <t>Lã</t>
  </si>
  <si>
    <t>Trigo</t>
  </si>
  <si>
    <t>Sorgo</t>
  </si>
  <si>
    <t>Melancia</t>
  </si>
  <si>
    <t>Cevada</t>
  </si>
  <si>
    <t>Uva</t>
  </si>
  <si>
    <t>Ovos de Galinha</t>
  </si>
  <si>
    <t>Mel de Abelha</t>
  </si>
  <si>
    <t>Lenha</t>
  </si>
  <si>
    <t>Fumo</t>
  </si>
  <si>
    <t>Feijão</t>
  </si>
  <si>
    <t>Laranja</t>
  </si>
  <si>
    <t>Pêssego</t>
  </si>
  <si>
    <t>Tomate</t>
  </si>
  <si>
    <t>Melão</t>
  </si>
  <si>
    <t>Tangerina</t>
  </si>
  <si>
    <t>Figo</t>
  </si>
  <si>
    <t>Mandioca</t>
  </si>
  <si>
    <t>Batata Inglesa</t>
  </si>
  <si>
    <t>Cebola</t>
  </si>
  <si>
    <t>Madeira em Tora</t>
  </si>
  <si>
    <t>Aveia</t>
  </si>
  <si>
    <t>Batata Doce</t>
  </si>
  <si>
    <t>Mamona</t>
  </si>
  <si>
    <t>Pêra</t>
  </si>
  <si>
    <t>Limão</t>
  </si>
  <si>
    <t>Alho</t>
  </si>
  <si>
    <t>Amendoim</t>
  </si>
  <si>
    <t>Ovos de Codorna</t>
  </si>
  <si>
    <t>Carvão Vegetal</t>
  </si>
  <si>
    <t>Banana</t>
  </si>
  <si>
    <t>Caqui</t>
  </si>
  <si>
    <t>Maçã</t>
  </si>
  <si>
    <t>Marmelo</t>
  </si>
  <si>
    <t xml:space="preserve">VBP </t>
  </si>
  <si>
    <t>RS</t>
  </si>
  <si>
    <t>ÍNDICE do VAB da Agropec por PO EM RELAÇÃO À MÉDIA DO RS (= 100)</t>
  </si>
  <si>
    <t>% no VBP da Região</t>
  </si>
  <si>
    <t>TOTAL do VBP dos Prod Selec</t>
  </si>
  <si>
    <t>Bovinos</t>
  </si>
  <si>
    <t>Galinhas</t>
  </si>
  <si>
    <t>Ovinos</t>
  </si>
  <si>
    <t>Suínos</t>
  </si>
  <si>
    <t>Eqüinos</t>
  </si>
  <si>
    <t>Bubalinos</t>
  </si>
  <si>
    <t>Caprinos</t>
  </si>
  <si>
    <t>Codornas</t>
  </si>
  <si>
    <t>Frangos</t>
  </si>
  <si>
    <t>Ov Tosq</t>
  </si>
  <si>
    <t>Vacas Ord</t>
  </si>
  <si>
    <t>Rebanho</t>
  </si>
  <si>
    <t>Rio Grande do Sul</t>
  </si>
  <si>
    <r>
      <t xml:space="preserve">% do Reb </t>
    </r>
    <r>
      <rPr>
        <b/>
        <sz val="10"/>
        <color indexed="8"/>
        <rFont val="Times New Roman"/>
        <family val="1"/>
      </rPr>
      <t>do Estado</t>
    </r>
  </si>
  <si>
    <r>
      <t xml:space="preserve">% do Reb </t>
    </r>
    <r>
      <rPr>
        <b/>
        <sz val="10"/>
        <color indexed="8"/>
        <rFont val="Times New Roman"/>
        <family val="1"/>
      </rPr>
      <t>da Região</t>
    </r>
  </si>
  <si>
    <t>Num de Cabeças</t>
  </si>
  <si>
    <t>Reb Bov Censo / Reb Bov Pesq Amost</t>
  </si>
  <si>
    <t>Reb Equi Censo / Reb Equ Pesq Amost</t>
  </si>
  <si>
    <t>Rebanho Equino de Acordo com a Pesquisa Pecuária Municipal</t>
  </si>
  <si>
    <t>Rebanho Equino de acordo com o Censo Agropecuário</t>
  </si>
  <si>
    <t>Relação VAB / VBP</t>
  </si>
  <si>
    <t>Relação Estoque de Rebanhos Bovino e Equino</t>
  </si>
  <si>
    <t>Município   /    Território</t>
  </si>
  <si>
    <t>INDICADORES DOS SISTEMAS AGRÁRIOS DE BAGÉ E CAMPANHA AMPLIADA</t>
  </si>
  <si>
    <t>INDICADORES DE PRODUTIVIDADE POR ÁREA E POPULAÇÃO OCUPADA</t>
  </si>
  <si>
    <t>ACESSO DA POPULAÇÃO RURAL AO SISTEMA PREVIDENCIÁRIO</t>
  </si>
  <si>
    <t>O PROBLEMA DA CONFIABILIDADE DAS INFORMAÇÕES CENSITÁRIAS</t>
  </si>
  <si>
    <t>até 50 ha</t>
  </si>
  <si>
    <t>mais de 1000 ha</t>
  </si>
  <si>
    <t xml:space="preserve">Dom Pedrito </t>
  </si>
  <si>
    <t xml:space="preserve">Bagé (e Aceguá) </t>
  </si>
  <si>
    <t>Municípios</t>
  </si>
  <si>
    <t>Área Total</t>
  </si>
  <si>
    <t>Bagé (+ Aceguá)</t>
  </si>
  <si>
    <t xml:space="preserve">Aceguá </t>
  </si>
  <si>
    <t xml:space="preserve">Bagé  </t>
  </si>
  <si>
    <t>% da Área Total Ocupada por Estabelecimentos com</t>
  </si>
  <si>
    <t>entre 50 até 200 ha</t>
  </si>
  <si>
    <t>CENSO AGROPECUÁRIO DE 1996</t>
  </si>
  <si>
    <t>CENSO AGROPECUÁRIO DE 2006</t>
  </si>
  <si>
    <t>entre 200 e 500 ha</t>
  </si>
  <si>
    <t>entre 500 e 1000 ha</t>
  </si>
  <si>
    <t>Número de Estabelecimentos</t>
  </si>
  <si>
    <t>% do Número de Estabelecimentos com Área</t>
  </si>
  <si>
    <t>Municípios  /  Território</t>
  </si>
  <si>
    <t>TAMANHO MÉDIO DOS ESTABELECIMENTOS</t>
  </si>
  <si>
    <t>Participação da Campanha Ampliada no VBP deste Produto no RS</t>
  </si>
  <si>
    <t>Participação do Município no VBP deste Produto na Campanha Ampliada</t>
  </si>
  <si>
    <t> Municípios  /  Território</t>
  </si>
  <si>
    <t>VAB Agropecuária R$ mil</t>
  </si>
  <si>
    <t>Tx Variação (média geométrica anual)</t>
  </si>
  <si>
    <t>1999-2007</t>
  </si>
  <si>
    <t>2002-2007</t>
  </si>
  <si>
    <t>-</t>
  </si>
  <si>
    <t>1999-2002</t>
  </si>
  <si>
    <t>Evolução do VAB Agropecuário a preços correntes (não deflacionados)</t>
  </si>
  <si>
    <t>Repasses Governamentais por População em Idade de Aposentadoria</t>
  </si>
  <si>
    <r>
      <t>População Rural com Idade para Aposentadoria</t>
    </r>
    <r>
      <rPr>
        <b/>
        <sz val="9"/>
        <rFont val="Times New Roman"/>
        <family val="1"/>
      </rPr>
      <t xml:space="preserve"> (inferido a partir da Contagem de 2007) </t>
    </r>
  </si>
  <si>
    <t>% do Produto no VBP Total da Campanha Ampliada</t>
  </si>
  <si>
    <t>% do Produto no VBP da Campanha Ampliada (ACUMULADO)</t>
  </si>
  <si>
    <t>% do Produto no VBP Total do Município</t>
  </si>
  <si>
    <t>% do Produto no VBP Total do Município (ACUMULADO)</t>
  </si>
  <si>
    <t>Ranking no VBP do Estado</t>
  </si>
  <si>
    <t xml:space="preserve">Ranking no VBP da Região </t>
  </si>
  <si>
    <t>Ranking no VBP do município</t>
  </si>
  <si>
    <r>
      <t xml:space="preserve">Produtos da Agropecuária </t>
    </r>
    <r>
      <rPr>
        <b/>
        <sz val="10"/>
        <color indexed="16"/>
        <rFont val="Times New Roman"/>
        <family val="1"/>
      </rPr>
      <t>cujo VBP é avaliado nas Pesquisas Amostrais Anuais do IBGE</t>
    </r>
    <r>
      <rPr>
        <b/>
        <sz val="10"/>
        <color indexed="8"/>
        <rFont val="Times New Roman"/>
        <family val="1"/>
      </rPr>
      <t xml:space="preserve"> em ordem de Imp. p/ a região em 2007</t>
    </r>
  </si>
  <si>
    <t>VBP em R$ mil de 2007</t>
  </si>
  <si>
    <t>PLANILHA 2 (DOIS)</t>
  </si>
  <si>
    <t>PLANILHA 1 (UM)</t>
  </si>
  <si>
    <t>PLANILHA 3 (TRES)</t>
  </si>
  <si>
    <t>PLANILHA 4 (QUATRO)</t>
  </si>
  <si>
    <t>PLANILHA 5 (CINCO)</t>
  </si>
  <si>
    <t>PLANILHA 6 (SEIS)</t>
  </si>
  <si>
    <t>PLANILHA 7 (SETE)</t>
  </si>
  <si>
    <t>PLANILHA 8 (OITO)</t>
  </si>
  <si>
    <t>Fonte: Feedados</t>
  </si>
  <si>
    <t>Fonte: Censo Agropecuário 1996 e 2006, IBGE.</t>
  </si>
  <si>
    <t>Fonte: Censo Agropecuário 2006, IBGE.</t>
  </si>
  <si>
    <t>Fonte: IBGE</t>
  </si>
  <si>
    <t>Fonte: FEEDADOS</t>
  </si>
  <si>
    <t>Fonte: Censo Agropecuário 2006, IBGE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</si>
</sst>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&quot;R$&quot;\ * #,##0_-;\-&quot;R$&quot;\ * #,##0_-;_-&quot;R$&quot;\ * &quot;-&quot;??_-;_-@_-"/>
  </numFmts>
  <fonts count="23">
    <font>
      <sz val="10"/>
      <name val="Arial"/>
      <family val="2"/>
    </font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0"/>
      <name val="Arial"/>
      <family val="2"/>
    </font>
    <font>
      <b/>
      <sz val="10"/>
      <color indexed="16"/>
      <name val="Times New Roman"/>
      <family val="1"/>
    </font>
    <font>
      <sz val="12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44" fontId="1" fillId="0" borderId="0" applyFill="0" applyBorder="0" applyAlignment="0" applyProtection="0"/>
    <xf numFmtId="9" fontId="1" fillId="0" borderId="0" applyFill="0" applyBorder="0" applyAlignment="0" applyProtection="0"/>
    <xf numFmtId="43" fontId="1" fillId="0" borderId="0" applyFill="0" applyBorder="0" applyAlignment="0" applyProtection="0"/>
  </cellStyleXfs>
  <cellXfs count="422">
    <xf numFmtId="0" fontId="0" fillId="0" borderId="0" xfId="0"/>
    <xf numFmtId="0" fontId="9" fillId="0" borderId="0" xfId="0" applyFont="1"/>
    <xf numFmtId="0" fontId="8" fillId="0" borderId="0" xfId="0" applyFont="1"/>
    <xf numFmtId="4" fontId="9" fillId="0" borderId="1" xfId="0" applyNumberFormat="1" applyFont="1" applyBorder="1" applyAlignment="1">
      <alignment horizontal="right"/>
    </xf>
    <xf numFmtId="4" fontId="9" fillId="0" borderId="1" xfId="4" applyNumberFormat="1" applyFont="1" applyBorder="1"/>
    <xf numFmtId="3" fontId="9" fillId="0" borderId="1" xfId="3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right"/>
    </xf>
    <xf numFmtId="0" fontId="6" fillId="0" borderId="2" xfId="1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Border="1"/>
    <xf numFmtId="4" fontId="9" fillId="0" borderId="3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4" fontId="9" fillId="0" borderId="3" xfId="4" applyNumberFormat="1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9" fillId="0" borderId="3" xfId="3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/>
    </xf>
    <xf numFmtId="9" fontId="9" fillId="0" borderId="3" xfId="3" applyFont="1" applyBorder="1"/>
    <xf numFmtId="9" fontId="9" fillId="0" borderId="1" xfId="3" applyFont="1" applyBorder="1"/>
    <xf numFmtId="44" fontId="9" fillId="0" borderId="1" xfId="2" applyFont="1" applyBorder="1"/>
    <xf numFmtId="0" fontId="7" fillId="0" borderId="8" xfId="0" applyFont="1" applyBorder="1" applyAlignment="1">
      <alignment horizontal="center" vertical="center" wrapText="1"/>
    </xf>
    <xf numFmtId="0" fontId="6" fillId="0" borderId="9" xfId="1" applyFont="1" applyBorder="1" applyAlignment="1">
      <alignment horizontal="left"/>
    </xf>
    <xf numFmtId="44" fontId="9" fillId="0" borderId="3" xfId="2" applyFont="1" applyBorder="1"/>
    <xf numFmtId="0" fontId="6" fillId="0" borderId="10" xfId="1" applyFont="1" applyBorder="1" applyAlignment="1">
      <alignment horizontal="left"/>
    </xf>
    <xf numFmtId="3" fontId="9" fillId="0" borderId="5" xfId="0" applyNumberFormat="1" applyFont="1" applyBorder="1" applyAlignment="1">
      <alignment horizontal="right"/>
    </xf>
    <xf numFmtId="9" fontId="9" fillId="0" borderId="5" xfId="3" applyFont="1" applyBorder="1"/>
    <xf numFmtId="4" fontId="8" fillId="0" borderId="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4" fontId="8" fillId="0" borderId="5" xfId="4" applyNumberFormat="1" applyFont="1" applyBorder="1"/>
    <xf numFmtId="9" fontId="8" fillId="0" borderId="5" xfId="3" applyFont="1" applyBorder="1"/>
    <xf numFmtId="44" fontId="8" fillId="0" borderId="5" xfId="2" applyFont="1" applyBorder="1"/>
    <xf numFmtId="4" fontId="9" fillId="0" borderId="11" xfId="0" applyNumberFormat="1" applyFont="1" applyBorder="1" applyAlignment="1">
      <alignment horizontal="right"/>
    </xf>
    <xf numFmtId="3" fontId="9" fillId="0" borderId="11" xfId="0" applyNumberFormat="1" applyFont="1" applyBorder="1" applyAlignment="1">
      <alignment horizontal="right"/>
    </xf>
    <xf numFmtId="9" fontId="9" fillId="0" borderId="11" xfId="3" applyFont="1" applyBorder="1"/>
    <xf numFmtId="44" fontId="9" fillId="0" borderId="11" xfId="2" applyFont="1" applyBorder="1"/>
    <xf numFmtId="0" fontId="4" fillId="0" borderId="10" xfId="1" applyFont="1" applyBorder="1" applyAlignment="1">
      <alignment horizontal="left" vertical="top"/>
    </xf>
    <xf numFmtId="0" fontId="6" fillId="0" borderId="12" xfId="1" applyFont="1" applyBorder="1" applyAlignment="1">
      <alignment horizontal="left"/>
    </xf>
    <xf numFmtId="0" fontId="5" fillId="0" borderId="10" xfId="0" applyFont="1" applyBorder="1"/>
    <xf numFmtId="44" fontId="9" fillId="0" borderId="1" xfId="2" applyFont="1" applyBorder="1" applyAlignment="1">
      <alignment horizontal="center"/>
    </xf>
    <xf numFmtId="44" fontId="9" fillId="0" borderId="1" xfId="2" applyFont="1" applyBorder="1" applyAlignment="1">
      <alignment horizontal="right"/>
    </xf>
    <xf numFmtId="166" fontId="9" fillId="0" borderId="1" xfId="2" applyNumberFormat="1" applyFont="1" applyBorder="1"/>
    <xf numFmtId="10" fontId="9" fillId="0" borderId="1" xfId="3" applyNumberFormat="1" applyFont="1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3" fontId="9" fillId="0" borderId="0" xfId="3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166" fontId="9" fillId="0" borderId="1" xfId="2" applyNumberFormat="1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66" fontId="9" fillId="0" borderId="3" xfId="2" applyNumberFormat="1" applyFont="1" applyBorder="1" applyAlignment="1">
      <alignment horizontal="center"/>
    </xf>
    <xf numFmtId="44" fontId="9" fillId="0" borderId="3" xfId="2" applyFont="1" applyBorder="1" applyAlignment="1">
      <alignment horizontal="center"/>
    </xf>
    <xf numFmtId="44" fontId="9" fillId="0" borderId="3" xfId="2" applyFont="1" applyBorder="1" applyAlignment="1">
      <alignment horizontal="right"/>
    </xf>
    <xf numFmtId="0" fontId="4" fillId="0" borderId="4" xfId="1" applyFont="1" applyBorder="1" applyAlignment="1">
      <alignment horizontal="left"/>
    </xf>
    <xf numFmtId="166" fontId="8" fillId="0" borderId="5" xfId="2" applyNumberFormat="1" applyFont="1" applyBorder="1" applyAlignment="1">
      <alignment horizontal="center"/>
    </xf>
    <xf numFmtId="44" fontId="8" fillId="0" borderId="5" xfId="2" applyFont="1" applyBorder="1" applyAlignment="1">
      <alignment horizontal="center"/>
    </xf>
    <xf numFmtId="3" fontId="8" fillId="0" borderId="5" xfId="3" applyNumberFormat="1" applyFont="1" applyBorder="1" applyAlignment="1">
      <alignment horizontal="center"/>
    </xf>
    <xf numFmtId="44" fontId="8" fillId="0" borderId="5" xfId="2" applyFont="1" applyBorder="1" applyAlignment="1">
      <alignment horizontal="right"/>
    </xf>
    <xf numFmtId="3" fontId="8" fillId="0" borderId="6" xfId="3" applyNumberFormat="1" applyFont="1" applyBorder="1" applyAlignment="1">
      <alignment horizontal="center"/>
    </xf>
    <xf numFmtId="166" fontId="9" fillId="0" borderId="11" xfId="2" applyNumberFormat="1" applyFont="1" applyBorder="1" applyAlignment="1">
      <alignment horizontal="center"/>
    </xf>
    <xf numFmtId="44" fontId="9" fillId="0" borderId="11" xfId="2" applyFont="1" applyBorder="1" applyAlignment="1">
      <alignment horizontal="center"/>
    </xf>
    <xf numFmtId="3" fontId="9" fillId="0" borderId="11" xfId="3" applyNumberFormat="1" applyFont="1" applyBorder="1" applyAlignment="1">
      <alignment horizontal="center"/>
    </xf>
    <xf numFmtId="44" fontId="9" fillId="0" borderId="11" xfId="2" applyFont="1" applyBorder="1" applyAlignment="1">
      <alignment horizontal="right"/>
    </xf>
    <xf numFmtId="0" fontId="5" fillId="0" borderId="4" xfId="0" applyFont="1" applyBorder="1"/>
    <xf numFmtId="0" fontId="9" fillId="0" borderId="3" xfId="0" applyFont="1" applyBorder="1"/>
    <xf numFmtId="0" fontId="4" fillId="0" borderId="4" xfId="1" applyFont="1" applyBorder="1" applyAlignment="1">
      <alignment horizontal="left" vertical="top"/>
    </xf>
    <xf numFmtId="3" fontId="8" fillId="3" borderId="5" xfId="3" applyNumberFormat="1" applyFont="1" applyFill="1" applyBorder="1" applyAlignment="1">
      <alignment horizontal="center"/>
    </xf>
    <xf numFmtId="3" fontId="9" fillId="4" borderId="3" xfId="3" applyNumberFormat="1" applyFont="1" applyFill="1" applyBorder="1" applyAlignment="1">
      <alignment horizontal="center"/>
    </xf>
    <xf numFmtId="3" fontId="9" fillId="4" borderId="1" xfId="3" applyNumberFormat="1" applyFont="1" applyFill="1" applyBorder="1" applyAlignment="1">
      <alignment horizontal="center"/>
    </xf>
    <xf numFmtId="3" fontId="8" fillId="5" borderId="6" xfId="3" applyNumberFormat="1" applyFont="1" applyFill="1" applyBorder="1" applyAlignment="1">
      <alignment horizontal="center"/>
    </xf>
    <xf numFmtId="0" fontId="0" fillId="0" borderId="0" xfId="0" applyBorder="1"/>
    <xf numFmtId="0" fontId="11" fillId="0" borderId="0" xfId="0" applyFont="1" applyBorder="1" applyAlignment="1">
      <alignment vertical="center"/>
    </xf>
    <xf numFmtId="1" fontId="8" fillId="0" borderId="6" xfId="3" applyNumberFormat="1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" fontId="8" fillId="0" borderId="0" xfId="3" applyNumberFormat="1" applyFont="1" applyBorder="1" applyAlignment="1">
      <alignment horizontal="center"/>
    </xf>
    <xf numFmtId="166" fontId="2" fillId="0" borderId="0" xfId="2" applyNumberFormat="1" applyFont="1" applyBorder="1"/>
    <xf numFmtId="44" fontId="2" fillId="0" borderId="0" xfId="2" applyFont="1" applyBorder="1" applyAlignment="1">
      <alignment horizontal="right"/>
    </xf>
    <xf numFmtId="9" fontId="2" fillId="0" borderId="0" xfId="3" applyFont="1" applyBorder="1"/>
    <xf numFmtId="10" fontId="1" fillId="0" borderId="0" xfId="3" applyNumberFormat="1" applyBorder="1"/>
    <xf numFmtId="0" fontId="7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6" fontId="9" fillId="0" borderId="3" xfId="2" applyNumberFormat="1" applyFont="1" applyBorder="1"/>
    <xf numFmtId="0" fontId="4" fillId="0" borderId="4" xfId="1" applyFont="1" applyBorder="1" applyAlignment="1">
      <alignment horizontal="center"/>
    </xf>
    <xf numFmtId="166" fontId="8" fillId="0" borderId="5" xfId="2" applyNumberFormat="1" applyFont="1" applyBorder="1"/>
    <xf numFmtId="1" fontId="8" fillId="0" borderId="5" xfId="0" applyNumberFormat="1" applyFont="1" applyBorder="1" applyAlignment="1">
      <alignment horizontal="center"/>
    </xf>
    <xf numFmtId="166" fontId="9" fillId="0" borderId="11" xfId="2" applyNumberFormat="1" applyFont="1" applyBorder="1"/>
    <xf numFmtId="0" fontId="5" fillId="0" borderId="4" xfId="0" applyFont="1" applyBorder="1" applyAlignment="1">
      <alignment horizontal="center"/>
    </xf>
    <xf numFmtId="0" fontId="4" fillId="0" borderId="4" xfId="1" applyFont="1" applyBorder="1" applyAlignment="1">
      <alignment horizontal="center" vertical="top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1" fontId="8" fillId="3" borderId="5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1" fontId="9" fillId="4" borderId="11" xfId="0" applyNumberFormat="1" applyFon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center"/>
    </xf>
    <xf numFmtId="4" fontId="9" fillId="6" borderId="11" xfId="4" applyNumberFormat="1" applyFont="1" applyFill="1" applyBorder="1"/>
    <xf numFmtId="43" fontId="9" fillId="0" borderId="1" xfId="4" applyFont="1" applyBorder="1" applyAlignment="1">
      <alignment horizontal="right"/>
    </xf>
    <xf numFmtId="3" fontId="8" fillId="0" borderId="1" xfId="0" applyNumberFormat="1" applyFont="1" applyBorder="1" applyAlignment="1">
      <alignment horizontal="center"/>
    </xf>
    <xf numFmtId="2" fontId="8" fillId="0" borderId="1" xfId="3" applyNumberFormat="1" applyFont="1" applyBorder="1" applyAlignment="1">
      <alignment horizontal="center"/>
    </xf>
    <xf numFmtId="43" fontId="9" fillId="0" borderId="3" xfId="4" applyFont="1" applyBorder="1" applyAlignment="1">
      <alignment horizontal="right"/>
    </xf>
    <xf numFmtId="3" fontId="8" fillId="0" borderId="3" xfId="0" applyNumberFormat="1" applyFont="1" applyBorder="1" applyAlignment="1">
      <alignment horizontal="center"/>
    </xf>
    <xf numFmtId="2" fontId="8" fillId="0" borderId="3" xfId="3" applyNumberFormat="1" applyFont="1" applyBorder="1" applyAlignment="1">
      <alignment horizontal="center"/>
    </xf>
    <xf numFmtId="43" fontId="9" fillId="0" borderId="5" xfId="4" applyFont="1" applyBorder="1" applyAlignment="1">
      <alignment horizontal="right"/>
    </xf>
    <xf numFmtId="3" fontId="8" fillId="0" borderId="5" xfId="0" applyNumberFormat="1" applyFont="1" applyBorder="1" applyAlignment="1">
      <alignment horizontal="center"/>
    </xf>
    <xf numFmtId="2" fontId="8" fillId="0" borderId="5" xfId="3" applyNumberFormat="1" applyFont="1" applyBorder="1" applyAlignment="1">
      <alignment horizontal="center"/>
    </xf>
    <xf numFmtId="43" fontId="9" fillId="0" borderId="11" xfId="4" applyFont="1" applyBorder="1" applyAlignment="1">
      <alignment horizontal="right"/>
    </xf>
    <xf numFmtId="3" fontId="8" fillId="0" borderId="11" xfId="0" applyNumberFormat="1" applyFont="1" applyBorder="1" applyAlignment="1">
      <alignment horizontal="center"/>
    </xf>
    <xf numFmtId="3" fontId="9" fillId="4" borderId="11" xfId="3" applyNumberFormat="1" applyFont="1" applyFill="1" applyBorder="1" applyAlignment="1">
      <alignment horizontal="center"/>
    </xf>
    <xf numFmtId="2" fontId="8" fillId="0" borderId="11" xfId="3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3" fontId="18" fillId="0" borderId="1" xfId="0" applyNumberFormat="1" applyFont="1" applyBorder="1" applyAlignment="1">
      <alignment wrapText="1"/>
    </xf>
    <xf numFmtId="3" fontId="9" fillId="0" borderId="1" xfId="0" applyNumberFormat="1" applyFont="1" applyBorder="1"/>
    <xf numFmtId="0" fontId="18" fillId="0" borderId="1" xfId="0" applyFont="1" applyBorder="1"/>
    <xf numFmtId="0" fontId="9" fillId="0" borderId="1" xfId="0" applyFont="1" applyBorder="1" applyAlignment="1">
      <alignment wrapText="1"/>
    </xf>
    <xf numFmtId="0" fontId="18" fillId="0" borderId="19" xfId="0" applyFont="1" applyBorder="1" applyAlignment="1">
      <alignment wrapText="1"/>
    </xf>
    <xf numFmtId="0" fontId="9" fillId="0" borderId="20" xfId="0" applyFont="1" applyBorder="1"/>
    <xf numFmtId="0" fontId="18" fillId="0" borderId="1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3" fontId="18" fillId="0" borderId="17" xfId="0" applyNumberFormat="1" applyFont="1" applyBorder="1" applyAlignment="1">
      <alignment wrapText="1"/>
    </xf>
    <xf numFmtId="3" fontId="18" fillId="0" borderId="21" xfId="0" applyNumberFormat="1" applyFont="1" applyBorder="1" applyAlignment="1">
      <alignment wrapText="1"/>
    </xf>
    <xf numFmtId="0" fontId="18" fillId="0" borderId="13" xfId="0" applyFont="1" applyBorder="1" applyAlignment="1">
      <alignment wrapText="1"/>
    </xf>
    <xf numFmtId="3" fontId="18" fillId="0" borderId="15" xfId="0" applyNumberFormat="1" applyFont="1" applyBorder="1" applyAlignment="1">
      <alignment wrapText="1"/>
    </xf>
    <xf numFmtId="0" fontId="9" fillId="0" borderId="20" xfId="0" applyFont="1" applyBorder="1" applyAlignment="1">
      <alignment wrapText="1"/>
    </xf>
    <xf numFmtId="10" fontId="9" fillId="0" borderId="21" xfId="3" applyNumberFormat="1" applyFont="1" applyBorder="1"/>
    <xf numFmtId="10" fontId="9" fillId="0" borderId="15" xfId="3" applyNumberFormat="1" applyFont="1" applyBorder="1"/>
    <xf numFmtId="0" fontId="18" fillId="0" borderId="17" xfId="0" applyFont="1" applyBorder="1"/>
    <xf numFmtId="3" fontId="18" fillId="0" borderId="17" xfId="0" applyNumberFormat="1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0" fillId="7" borderId="0" xfId="0" applyFill="1"/>
    <xf numFmtId="0" fontId="10" fillId="7" borderId="0" xfId="0" applyFont="1" applyFill="1"/>
    <xf numFmtId="0" fontId="18" fillId="7" borderId="15" xfId="0" applyFont="1" applyFill="1" applyBorder="1" applyAlignment="1">
      <alignment horizontal="center" vertical="center" wrapText="1"/>
    </xf>
    <xf numFmtId="0" fontId="19" fillId="7" borderId="22" xfId="0" applyFont="1" applyFill="1" applyBorder="1" applyAlignment="1">
      <alignment horizontal="center" vertical="center" wrapText="1"/>
    </xf>
    <xf numFmtId="0" fontId="18" fillId="7" borderId="23" xfId="0" applyFont="1" applyFill="1" applyBorder="1" applyAlignment="1">
      <alignment horizontal="center" vertical="center" wrapText="1"/>
    </xf>
    <xf numFmtId="165" fontId="9" fillId="7" borderId="24" xfId="4" applyNumberFormat="1" applyFont="1" applyFill="1" applyBorder="1" applyAlignment="1">
      <alignment wrapText="1"/>
    </xf>
    <xf numFmtId="165" fontId="9" fillId="7" borderId="23" xfId="4" applyNumberFormat="1" applyFont="1" applyFill="1" applyBorder="1" applyAlignment="1">
      <alignment wrapText="1"/>
    </xf>
    <xf numFmtId="0" fontId="18" fillId="7" borderId="13" xfId="0" applyFont="1" applyFill="1" applyBorder="1" applyAlignment="1">
      <alignment horizontal="center" vertical="center" wrapText="1"/>
    </xf>
    <xf numFmtId="165" fontId="9" fillId="7" borderId="17" xfId="4" applyNumberFormat="1" applyFont="1" applyFill="1" applyBorder="1"/>
    <xf numFmtId="10" fontId="9" fillId="7" borderId="21" xfId="3" applyNumberFormat="1" applyFont="1" applyFill="1" applyBorder="1"/>
    <xf numFmtId="165" fontId="9" fillId="7" borderId="13" xfId="4" applyNumberFormat="1" applyFont="1" applyFill="1" applyBorder="1"/>
    <xf numFmtId="10" fontId="9" fillId="7" borderId="15" xfId="3" applyNumberFormat="1" applyFont="1" applyFill="1" applyBorder="1"/>
    <xf numFmtId="165" fontId="9" fillId="7" borderId="17" xfId="4" applyNumberFormat="1" applyFont="1" applyFill="1" applyBorder="1" applyAlignment="1">
      <alignment wrapText="1"/>
    </xf>
    <xf numFmtId="165" fontId="9" fillId="7" borderId="13" xfId="4" applyNumberFormat="1" applyFont="1" applyFill="1" applyBorder="1" applyAlignment="1">
      <alignment wrapText="1"/>
    </xf>
    <xf numFmtId="0" fontId="18" fillId="7" borderId="24" xfId="0" applyFont="1" applyFill="1" applyBorder="1" applyAlignment="1">
      <alignment horizontal="center" wrapText="1"/>
    </xf>
    <xf numFmtId="0" fontId="18" fillId="7" borderId="23" xfId="0" applyFont="1" applyFill="1" applyBorder="1" applyAlignment="1">
      <alignment horizontal="center" wrapText="1"/>
    </xf>
    <xf numFmtId="165" fontId="9" fillId="8" borderId="1" xfId="4" applyNumberFormat="1" applyFont="1" applyFill="1" applyBorder="1" applyAlignment="1">
      <alignment wrapText="1"/>
    </xf>
    <xf numFmtId="9" fontId="9" fillId="3" borderId="1" xfId="3" applyFont="1" applyFill="1" applyBorder="1"/>
    <xf numFmtId="9" fontId="9" fillId="9" borderId="1" xfId="3" applyFont="1" applyFill="1" applyBorder="1"/>
    <xf numFmtId="9" fontId="9" fillId="3" borderId="1" xfId="3" applyFont="1" applyFill="1" applyBorder="1" applyAlignment="1">
      <alignment horizontal="center"/>
    </xf>
    <xf numFmtId="0" fontId="8" fillId="0" borderId="1" xfId="0" applyFont="1" applyBorder="1"/>
    <xf numFmtId="9" fontId="9" fillId="9" borderId="1" xfId="3" applyFont="1" applyFill="1" applyBorder="1" applyAlignment="1">
      <alignment horizontal="center"/>
    </xf>
    <xf numFmtId="0" fontId="7" fillId="0" borderId="25" xfId="0" applyFont="1" applyBorder="1" applyAlignment="1">
      <alignment horizontal="center" vertical="center" wrapText="1"/>
    </xf>
    <xf numFmtId="9" fontId="9" fillId="9" borderId="3" xfId="3" applyFont="1" applyFill="1" applyBorder="1" applyAlignment="1">
      <alignment horizontal="center"/>
    </xf>
    <xf numFmtId="165" fontId="9" fillId="8" borderId="3" xfId="4" applyNumberFormat="1" applyFont="1" applyFill="1" applyBorder="1"/>
    <xf numFmtId="9" fontId="9" fillId="3" borderId="3" xfId="3" applyFont="1" applyFill="1" applyBorder="1"/>
    <xf numFmtId="166" fontId="9" fillId="0" borderId="5" xfId="2" applyNumberFormat="1" applyFont="1" applyBorder="1"/>
    <xf numFmtId="44" fontId="9" fillId="0" borderId="5" xfId="2" applyFont="1" applyBorder="1" applyAlignment="1">
      <alignment horizontal="center"/>
    </xf>
    <xf numFmtId="9" fontId="9" fillId="0" borderId="5" xfId="3" applyFont="1" applyBorder="1" applyAlignment="1">
      <alignment horizontal="center"/>
    </xf>
    <xf numFmtId="165" fontId="9" fillId="8" borderId="5" xfId="4" applyNumberFormat="1" applyFont="1" applyFill="1" applyBorder="1" applyAlignment="1">
      <alignment wrapText="1"/>
    </xf>
    <xf numFmtId="0" fontId="9" fillId="0" borderId="5" xfId="0" applyFont="1" applyBorder="1"/>
    <xf numFmtId="164" fontId="9" fillId="0" borderId="6" xfId="3" applyNumberFormat="1" applyFont="1" applyBorder="1"/>
    <xf numFmtId="9" fontId="9" fillId="3" borderId="11" xfId="3" applyFont="1" applyFill="1" applyBorder="1" applyAlignment="1">
      <alignment horizontal="center"/>
    </xf>
    <xf numFmtId="165" fontId="9" fillId="8" borderId="11" xfId="4" applyNumberFormat="1" applyFont="1" applyFill="1" applyBorder="1" applyAlignment="1">
      <alignment wrapText="1"/>
    </xf>
    <xf numFmtId="0" fontId="9" fillId="0" borderId="11" xfId="0" applyFont="1" applyBorder="1"/>
    <xf numFmtId="9" fontId="8" fillId="0" borderId="5" xfId="3" applyFont="1" applyBorder="1" applyAlignment="1">
      <alignment horizontal="center"/>
    </xf>
    <xf numFmtId="165" fontId="8" fillId="0" borderId="5" xfId="4" applyNumberFormat="1" applyFont="1" applyBorder="1"/>
    <xf numFmtId="0" fontId="8" fillId="0" borderId="5" xfId="0" applyFont="1" applyBorder="1"/>
    <xf numFmtId="164" fontId="8" fillId="0" borderId="6" xfId="3" applyNumberFormat="1" applyFont="1" applyBorder="1"/>
    <xf numFmtId="0" fontId="9" fillId="0" borderId="0" xfId="0" applyFont="1" applyBorder="1" applyAlignment="1">
      <alignment horizontal="left"/>
    </xf>
    <xf numFmtId="165" fontId="8" fillId="7" borderId="5" xfId="4" applyNumberFormat="1" applyFont="1" applyFill="1" applyBorder="1" applyAlignment="1">
      <alignment wrapText="1"/>
    </xf>
    <xf numFmtId="164" fontId="9" fillId="0" borderId="26" xfId="3" applyNumberFormat="1" applyFont="1" applyBorder="1"/>
    <xf numFmtId="164" fontId="9" fillId="9" borderId="21" xfId="3" applyNumberFormat="1" applyFont="1" applyFill="1" applyBorder="1"/>
    <xf numFmtId="164" fontId="9" fillId="0" borderId="21" xfId="3" applyNumberFormat="1" applyFont="1" applyBorder="1"/>
    <xf numFmtId="164" fontId="9" fillId="0" borderId="27" xfId="3" applyNumberFormat="1" applyFont="1" applyBorder="1"/>
    <xf numFmtId="165" fontId="9" fillId="7" borderId="0" xfId="4" applyNumberFormat="1" applyFont="1" applyFill="1" applyBorder="1"/>
    <xf numFmtId="10" fontId="2" fillId="0" borderId="0" xfId="3" applyNumberFormat="1" applyFont="1" applyBorder="1" applyAlignment="1">
      <alignment horizontal="center"/>
    </xf>
    <xf numFmtId="0" fontId="13" fillId="0" borderId="0" xfId="0" applyFont="1" applyAlignment="1">
      <alignment vertical="center"/>
    </xf>
    <xf numFmtId="3" fontId="0" fillId="0" borderId="0" xfId="0" applyNumberFormat="1"/>
    <xf numFmtId="0" fontId="0" fillId="0" borderId="0" xfId="0" applyFont="1"/>
    <xf numFmtId="3" fontId="18" fillId="0" borderId="20" xfId="0" applyNumberFormat="1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10" fontId="9" fillId="0" borderId="14" xfId="3" applyNumberFormat="1" applyFont="1" applyBorder="1"/>
    <xf numFmtId="0" fontId="9" fillId="0" borderId="19" xfId="0" applyFont="1" applyBorder="1"/>
    <xf numFmtId="0" fontId="9" fillId="0" borderId="21" xfId="0" applyFont="1" applyBorder="1" applyAlignment="1">
      <alignment horizontal="center" vertical="center" wrapText="1"/>
    </xf>
    <xf numFmtId="0" fontId="9" fillId="0" borderId="17" xfId="0" applyFont="1" applyBorder="1"/>
    <xf numFmtId="0" fontId="9" fillId="0" borderId="21" xfId="0" applyFont="1" applyBorder="1"/>
    <xf numFmtId="0" fontId="1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10" fontId="9" fillId="0" borderId="19" xfId="3" applyNumberFormat="1" applyFont="1" applyBorder="1"/>
    <xf numFmtId="0" fontId="9" fillId="0" borderId="20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wrapText="1"/>
    </xf>
    <xf numFmtId="10" fontId="9" fillId="0" borderId="28" xfId="3" applyNumberFormat="1" applyFont="1" applyBorder="1"/>
    <xf numFmtId="0" fontId="9" fillId="0" borderId="3" xfId="0" applyFont="1" applyBorder="1" applyAlignment="1">
      <alignment horizontal="center"/>
    </xf>
    <xf numFmtId="0" fontId="18" fillId="0" borderId="13" xfId="0" applyFont="1" applyBorder="1" applyAlignment="1">
      <alignment horizontal="center" wrapText="1"/>
    </xf>
    <xf numFmtId="3" fontId="18" fillId="0" borderId="29" xfId="0" applyNumberFormat="1" applyFont="1" applyBorder="1" applyAlignment="1">
      <alignment horizontal="center" wrapText="1"/>
    </xf>
    <xf numFmtId="0" fontId="9" fillId="0" borderId="30" xfId="0" applyFont="1" applyBorder="1"/>
    <xf numFmtId="0" fontId="18" fillId="0" borderId="3" xfId="0" applyFont="1" applyBorder="1"/>
    <xf numFmtId="0" fontId="9" fillId="0" borderId="16" xfId="0" applyFont="1" applyBorder="1"/>
    <xf numFmtId="0" fontId="9" fillId="0" borderId="26" xfId="0" applyFont="1" applyBorder="1"/>
    <xf numFmtId="3" fontId="18" fillId="0" borderId="13" xfId="0" applyNumberFormat="1" applyFont="1" applyBorder="1" applyAlignment="1">
      <alignment wrapText="1"/>
    </xf>
    <xf numFmtId="0" fontId="18" fillId="0" borderId="30" xfId="0" applyFont="1" applyBorder="1" applyAlignment="1">
      <alignment horizontal="center" vertical="center" wrapText="1"/>
    </xf>
    <xf numFmtId="3" fontId="18" fillId="0" borderId="29" xfId="0" applyNumberFormat="1" applyFont="1" applyBorder="1" applyAlignment="1">
      <alignment wrapText="1"/>
    </xf>
    <xf numFmtId="0" fontId="9" fillId="0" borderId="31" xfId="0" applyFont="1" applyBorder="1"/>
    <xf numFmtId="0" fontId="18" fillId="0" borderId="17" xfId="0" applyFont="1" applyBorder="1" applyAlignment="1">
      <alignment wrapText="1"/>
    </xf>
    <xf numFmtId="0" fontId="18" fillId="0" borderId="13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10" fontId="9" fillId="10" borderId="1" xfId="3" applyNumberFormat="1" applyFont="1" applyFill="1" applyBorder="1"/>
    <xf numFmtId="43" fontId="18" fillId="0" borderId="1" xfId="4" applyFont="1" applyBorder="1" applyAlignment="1">
      <alignment horizontal="right"/>
    </xf>
    <xf numFmtId="10" fontId="18" fillId="0" borderId="1" xfId="3" applyNumberFormat="1" applyFont="1" applyBorder="1" applyAlignment="1">
      <alignment horizontal="center"/>
    </xf>
    <xf numFmtId="43" fontId="18" fillId="0" borderId="1" xfId="0" applyNumberFormat="1" applyFont="1" applyBorder="1"/>
    <xf numFmtId="10" fontId="18" fillId="3" borderId="1" xfId="3" applyNumberFormat="1" applyFont="1" applyFill="1" applyBorder="1" applyAlignment="1">
      <alignment horizontal="center"/>
    </xf>
    <xf numFmtId="10" fontId="18" fillId="4" borderId="1" xfId="3" applyNumberFormat="1" applyFont="1" applyFill="1" applyBorder="1" applyAlignment="1">
      <alignment horizontal="center"/>
    </xf>
    <xf numFmtId="10" fontId="9" fillId="4" borderId="21" xfId="3" applyNumberFormat="1" applyFont="1" applyFill="1" applyBorder="1"/>
    <xf numFmtId="10" fontId="9" fillId="5" borderId="21" xfId="3" applyNumberFormat="1" applyFont="1" applyFill="1" applyBorder="1"/>
    <xf numFmtId="10" fontId="9" fillId="3" borderId="14" xfId="3" applyNumberFormat="1" applyFont="1" applyFill="1" applyBorder="1"/>
    <xf numFmtId="10" fontId="9" fillId="11" borderId="1" xfId="3" applyNumberFormat="1" applyFont="1" applyFill="1" applyBorder="1"/>
    <xf numFmtId="0" fontId="18" fillId="10" borderId="19" xfId="0" applyFont="1" applyFill="1" applyBorder="1" applyAlignment="1">
      <alignment wrapText="1"/>
    </xf>
    <xf numFmtId="3" fontId="18" fillId="10" borderId="17" xfId="0" applyNumberFormat="1" applyFont="1" applyFill="1" applyBorder="1" applyAlignment="1">
      <alignment wrapText="1"/>
    </xf>
    <xf numFmtId="3" fontId="18" fillId="10" borderId="21" xfId="0" applyNumberFormat="1" applyFont="1" applyFill="1" applyBorder="1" applyAlignment="1">
      <alignment wrapText="1"/>
    </xf>
    <xf numFmtId="0" fontId="9" fillId="10" borderId="20" xfId="0" applyFont="1" applyFill="1" applyBorder="1" applyAlignment="1">
      <alignment horizontal="center"/>
    </xf>
    <xf numFmtId="3" fontId="9" fillId="10" borderId="1" xfId="0" applyNumberFormat="1" applyFont="1" applyFill="1" applyBorder="1"/>
    <xf numFmtId="10" fontId="9" fillId="10" borderId="21" xfId="3" applyNumberFormat="1" applyFont="1" applyFill="1" applyBorder="1"/>
    <xf numFmtId="3" fontId="18" fillId="10" borderId="20" xfId="0" applyNumberFormat="1" applyFont="1" applyFill="1" applyBorder="1" applyAlignment="1">
      <alignment horizontal="center" wrapText="1"/>
    </xf>
    <xf numFmtId="3" fontId="18" fillId="10" borderId="1" xfId="0" applyNumberFormat="1" applyFont="1" applyFill="1" applyBorder="1" applyAlignment="1">
      <alignment wrapText="1"/>
    </xf>
    <xf numFmtId="0" fontId="18" fillId="10" borderId="17" xfId="0" applyFont="1" applyFill="1" applyBorder="1"/>
    <xf numFmtId="0" fontId="18" fillId="10" borderId="1" xfId="0" applyFont="1" applyFill="1" applyBorder="1"/>
    <xf numFmtId="10" fontId="9" fillId="10" borderId="19" xfId="3" applyNumberFormat="1" applyFont="1" applyFill="1" applyBorder="1"/>
    <xf numFmtId="3" fontId="18" fillId="10" borderId="17" xfId="0" applyNumberFormat="1" applyFont="1" applyFill="1" applyBorder="1" applyAlignment="1">
      <alignment horizontal="center" wrapText="1"/>
    </xf>
    <xf numFmtId="0" fontId="9" fillId="10" borderId="17" xfId="0" applyFont="1" applyFill="1" applyBorder="1" applyAlignment="1">
      <alignment horizontal="center"/>
    </xf>
    <xf numFmtId="0" fontId="18" fillId="10" borderId="1" xfId="0" applyFont="1" applyFill="1" applyBorder="1" applyAlignment="1">
      <alignment wrapText="1"/>
    </xf>
    <xf numFmtId="0" fontId="9" fillId="10" borderId="20" xfId="0" applyFont="1" applyFill="1" applyBorder="1"/>
    <xf numFmtId="0" fontId="9" fillId="10" borderId="1" xfId="0" applyFont="1" applyFill="1" applyBorder="1"/>
    <xf numFmtId="0" fontId="9" fillId="10" borderId="17" xfId="0" applyFont="1" applyFill="1" applyBorder="1" applyAlignment="1">
      <alignment horizontal="center" wrapText="1"/>
    </xf>
    <xf numFmtId="0" fontId="9" fillId="10" borderId="1" xfId="0" applyFont="1" applyFill="1" applyBorder="1" applyAlignment="1">
      <alignment wrapText="1"/>
    </xf>
    <xf numFmtId="0" fontId="9" fillId="10" borderId="20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7" borderId="0" xfId="0" applyFont="1" applyFill="1"/>
    <xf numFmtId="10" fontId="11" fillId="0" borderId="16" xfId="3" applyNumberFormat="1" applyFont="1" applyBorder="1" applyAlignment="1">
      <alignment horizontal="left" vertical="center"/>
    </xf>
    <xf numFmtId="4" fontId="11" fillId="0" borderId="3" xfId="0" applyNumberFormat="1" applyFont="1" applyBorder="1"/>
    <xf numFmtId="10" fontId="11" fillId="0" borderId="3" xfId="3" applyNumberFormat="1" applyFont="1" applyBorder="1"/>
    <xf numFmtId="10" fontId="11" fillId="0" borderId="26" xfId="3" applyNumberFormat="1" applyFont="1" applyBorder="1"/>
    <xf numFmtId="10" fontId="15" fillId="0" borderId="17" xfId="3" applyNumberFormat="1" applyFont="1" applyBorder="1" applyAlignment="1">
      <alignment horizontal="left" vertical="center"/>
    </xf>
    <xf numFmtId="4" fontId="15" fillId="0" borderId="1" xfId="0" applyNumberFormat="1" applyFont="1" applyBorder="1"/>
    <xf numFmtId="10" fontId="15" fillId="10" borderId="1" xfId="3" applyNumberFormat="1" applyFont="1" applyFill="1" applyBorder="1"/>
    <xf numFmtId="10" fontId="15" fillId="10" borderId="21" xfId="3" applyNumberFormat="1" applyFont="1" applyFill="1" applyBorder="1"/>
    <xf numFmtId="10" fontId="15" fillId="0" borderId="1" xfId="3" applyNumberFormat="1" applyFont="1" applyBorder="1"/>
    <xf numFmtId="10" fontId="15" fillId="0" borderId="21" xfId="3" applyNumberFormat="1" applyFont="1" applyBorder="1"/>
    <xf numFmtId="4" fontId="11" fillId="0" borderId="1" xfId="0" applyNumberFormat="1" applyFont="1" applyBorder="1"/>
    <xf numFmtId="10" fontId="11" fillId="0" borderId="1" xfId="3" applyNumberFormat="1" applyFont="1" applyBorder="1"/>
    <xf numFmtId="10" fontId="11" fillId="0" borderId="21" xfId="3" applyNumberFormat="1" applyFont="1" applyBorder="1"/>
    <xf numFmtId="10" fontId="11" fillId="0" borderId="13" xfId="3" applyNumberFormat="1" applyFont="1" applyFill="1" applyBorder="1" applyAlignment="1">
      <alignment horizontal="left" vertical="center"/>
    </xf>
    <xf numFmtId="4" fontId="11" fillId="0" borderId="14" xfId="0" applyNumberFormat="1" applyFont="1" applyBorder="1"/>
    <xf numFmtId="10" fontId="11" fillId="0" borderId="14" xfId="3" applyNumberFormat="1" applyFont="1" applyBorder="1"/>
    <xf numFmtId="10" fontId="11" fillId="0" borderId="14" xfId="0" applyNumberFormat="1" applyFont="1" applyBorder="1"/>
    <xf numFmtId="10" fontId="11" fillId="0" borderId="15" xfId="3" applyNumberFormat="1" applyFont="1" applyBorder="1"/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3" fontId="11" fillId="12" borderId="3" xfId="0" applyNumberFormat="1" applyFont="1" applyFill="1" applyBorder="1" applyAlignment="1">
      <alignment horizontal="right" wrapText="1"/>
    </xf>
    <xf numFmtId="10" fontId="11" fillId="0" borderId="17" xfId="3" applyNumberFormat="1" applyFont="1" applyBorder="1" applyAlignment="1">
      <alignment horizontal="left" vertical="center"/>
    </xf>
    <xf numFmtId="3" fontId="11" fillId="0" borderId="1" xfId="0" applyNumberFormat="1" applyFont="1" applyBorder="1"/>
    <xf numFmtId="3" fontId="15" fillId="12" borderId="1" xfId="0" applyNumberFormat="1" applyFont="1" applyFill="1" applyBorder="1" applyAlignment="1">
      <alignment horizontal="right" wrapText="1"/>
    </xf>
    <xf numFmtId="0" fontId="15" fillId="0" borderId="17" xfId="0" applyFont="1" applyBorder="1" applyAlignment="1">
      <alignment horizontal="left"/>
    </xf>
    <xf numFmtId="10" fontId="15" fillId="0" borderId="17" xfId="3" applyNumberFormat="1" applyFont="1" applyFill="1" applyBorder="1" applyAlignment="1">
      <alignment horizontal="left" vertical="center"/>
    </xf>
    <xf numFmtId="10" fontId="15" fillId="0" borderId="18" xfId="3" applyNumberFormat="1" applyFont="1" applyBorder="1" applyAlignment="1">
      <alignment horizontal="left" vertical="center"/>
    </xf>
    <xf numFmtId="3" fontId="15" fillId="12" borderId="11" xfId="0" applyNumberFormat="1" applyFont="1" applyFill="1" applyBorder="1" applyAlignment="1">
      <alignment horizontal="right" wrapText="1"/>
    </xf>
    <xf numFmtId="10" fontId="15" fillId="0" borderId="11" xfId="3" applyNumberFormat="1" applyFont="1" applyBorder="1"/>
    <xf numFmtId="10" fontId="15" fillId="0" borderId="27" xfId="3" applyNumberFormat="1" applyFont="1" applyBorder="1"/>
    <xf numFmtId="10" fontId="11" fillId="0" borderId="4" xfId="3" applyNumberFormat="1" applyFont="1" applyBorder="1" applyAlignment="1">
      <alignment horizontal="left" vertical="center"/>
    </xf>
    <xf numFmtId="3" fontId="11" fillId="0" borderId="5" xfId="0" applyNumberFormat="1" applyFont="1" applyBorder="1"/>
    <xf numFmtId="10" fontId="11" fillId="0" borderId="5" xfId="3" applyNumberFormat="1" applyFont="1" applyBorder="1"/>
    <xf numFmtId="10" fontId="11" fillId="0" borderId="6" xfId="3" applyNumberFormat="1" applyFont="1" applyBorder="1"/>
    <xf numFmtId="3" fontId="11" fillId="12" borderId="5" xfId="0" applyNumberFormat="1" applyFont="1" applyFill="1" applyBorder="1" applyAlignment="1">
      <alignment horizontal="right" wrapText="1"/>
    </xf>
    <xf numFmtId="165" fontId="15" fillId="0" borderId="1" xfId="4" applyNumberFormat="1" applyFont="1" applyBorder="1" applyAlignment="1">
      <alignment horizontal="left" vertical="center"/>
    </xf>
    <xf numFmtId="165" fontId="15" fillId="0" borderId="1" xfId="4" applyNumberFormat="1" applyFont="1" applyBorder="1" applyAlignment="1">
      <alignment horizontal="left"/>
    </xf>
    <xf numFmtId="165" fontId="15" fillId="0" borderId="1" xfId="4" applyNumberFormat="1" applyFont="1" applyFill="1" applyBorder="1" applyAlignment="1">
      <alignment horizontal="left" vertical="center"/>
    </xf>
    <xf numFmtId="165" fontId="15" fillId="0" borderId="11" xfId="4" applyNumberFormat="1" applyFont="1" applyBorder="1" applyAlignment="1">
      <alignment horizontal="left" vertical="center"/>
    </xf>
    <xf numFmtId="165" fontId="11" fillId="0" borderId="5" xfId="4" applyNumberFormat="1" applyFont="1" applyBorder="1" applyAlignment="1">
      <alignment horizontal="left" vertical="center"/>
    </xf>
    <xf numFmtId="165" fontId="11" fillId="0" borderId="32" xfId="4" applyNumberFormat="1" applyFont="1" applyBorder="1" applyAlignment="1">
      <alignment horizontal="left" vertical="center"/>
    </xf>
    <xf numFmtId="10" fontId="11" fillId="0" borderId="32" xfId="3" applyNumberFormat="1" applyFont="1" applyFill="1" applyBorder="1"/>
    <xf numFmtId="10" fontId="11" fillId="0" borderId="32" xfId="3" applyNumberFormat="1" applyFont="1" applyBorder="1"/>
    <xf numFmtId="10" fontId="11" fillId="0" borderId="33" xfId="3" applyNumberFormat="1" applyFont="1" applyBorder="1"/>
    <xf numFmtId="10" fontId="15" fillId="0" borderId="4" xfId="3" applyNumberFormat="1" applyFont="1" applyBorder="1" applyAlignment="1">
      <alignment horizontal="left" vertical="center"/>
    </xf>
    <xf numFmtId="0" fontId="4" fillId="0" borderId="34" xfId="1" applyFont="1" applyBorder="1" applyAlignment="1">
      <alignment horizontal="center"/>
    </xf>
    <xf numFmtId="4" fontId="8" fillId="0" borderId="32" xfId="0" applyNumberFormat="1" applyFont="1" applyBorder="1" applyAlignment="1">
      <alignment horizontal="right"/>
    </xf>
    <xf numFmtId="3" fontId="8" fillId="0" borderId="32" xfId="0" applyNumberFormat="1" applyFont="1" applyBorder="1" applyAlignment="1">
      <alignment horizontal="right"/>
    </xf>
    <xf numFmtId="4" fontId="8" fillId="0" borderId="32" xfId="4" applyNumberFormat="1" applyFont="1" applyBorder="1"/>
    <xf numFmtId="43" fontId="9" fillId="0" borderId="32" xfId="4" applyFont="1" applyBorder="1" applyAlignment="1">
      <alignment horizontal="right"/>
    </xf>
    <xf numFmtId="3" fontId="8" fillId="0" borderId="32" xfId="0" applyNumberFormat="1" applyFont="1" applyBorder="1" applyAlignment="1">
      <alignment horizontal="center"/>
    </xf>
    <xf numFmtId="9" fontId="8" fillId="0" borderId="32" xfId="3" applyFont="1" applyBorder="1"/>
    <xf numFmtId="3" fontId="8" fillId="0" borderId="32" xfId="3" applyNumberFormat="1" applyFont="1" applyBorder="1" applyAlignment="1">
      <alignment horizontal="center"/>
    </xf>
    <xf numFmtId="2" fontId="8" fillId="0" borderId="32" xfId="3" applyNumberFormat="1" applyFont="1" applyBorder="1" applyAlignment="1">
      <alignment horizontal="center"/>
    </xf>
    <xf numFmtId="1" fontId="8" fillId="0" borderId="33" xfId="3" applyNumberFormat="1" applyFont="1" applyBorder="1" applyAlignment="1">
      <alignment horizontal="center"/>
    </xf>
    <xf numFmtId="3" fontId="8" fillId="0" borderId="34" xfId="0" applyNumberFormat="1" applyFont="1" applyBorder="1" applyAlignment="1">
      <alignment horizontal="right"/>
    </xf>
    <xf numFmtId="3" fontId="9" fillId="0" borderId="16" xfId="0" applyNumberFormat="1" applyFont="1" applyBorder="1" applyAlignment="1">
      <alignment horizontal="right"/>
    </xf>
    <xf numFmtId="1" fontId="8" fillId="0" borderId="26" xfId="3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right"/>
    </xf>
    <xf numFmtId="1" fontId="8" fillId="0" borderId="21" xfId="3" applyNumberFormat="1" applyFont="1" applyBorder="1" applyAlignment="1">
      <alignment horizontal="center"/>
    </xf>
    <xf numFmtId="3" fontId="9" fillId="0" borderId="18" xfId="0" applyNumberFormat="1" applyFont="1" applyBorder="1" applyAlignment="1">
      <alignment horizontal="right"/>
    </xf>
    <xf numFmtId="1" fontId="8" fillId="0" borderId="27" xfId="3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right"/>
    </xf>
    <xf numFmtId="3" fontId="8" fillId="0" borderId="33" xfId="4" applyNumberFormat="1" applyFont="1" applyBorder="1" applyAlignment="1">
      <alignment horizontal="center"/>
    </xf>
    <xf numFmtId="3" fontId="9" fillId="0" borderId="26" xfId="4" applyNumberFormat="1" applyFont="1" applyBorder="1" applyAlignment="1">
      <alignment horizontal="center"/>
    </xf>
    <xf numFmtId="3" fontId="9" fillId="6" borderId="21" xfId="4" applyNumberFormat="1" applyFont="1" applyFill="1" applyBorder="1" applyAlignment="1">
      <alignment horizontal="center"/>
    </xf>
    <xf numFmtId="3" fontId="9" fillId="0" borderId="21" xfId="4" applyNumberFormat="1" applyFont="1" applyBorder="1" applyAlignment="1">
      <alignment horizontal="center"/>
    </xf>
    <xf numFmtId="3" fontId="9" fillId="6" borderId="27" xfId="4" applyNumberFormat="1" applyFont="1" applyFill="1" applyBorder="1" applyAlignment="1">
      <alignment horizontal="center"/>
    </xf>
    <xf numFmtId="3" fontId="8" fillId="0" borderId="6" xfId="4" applyNumberFormat="1" applyFont="1" applyBorder="1" applyAlignment="1">
      <alignment horizontal="center"/>
    </xf>
    <xf numFmtId="0" fontId="6" fillId="0" borderId="16" xfId="1" applyFont="1" applyBorder="1" applyAlignment="1">
      <alignment horizontal="left"/>
    </xf>
    <xf numFmtId="3" fontId="9" fillId="0" borderId="26" xfId="3" applyNumberFormat="1" applyFont="1" applyBorder="1" applyAlignment="1">
      <alignment horizontal="center"/>
    </xf>
    <xf numFmtId="0" fontId="6" fillId="0" borderId="17" xfId="1" applyFont="1" applyBorder="1" applyAlignment="1">
      <alignment horizontal="left"/>
    </xf>
    <xf numFmtId="3" fontId="9" fillId="0" borderId="21" xfId="3" applyNumberFormat="1" applyFont="1" applyBorder="1" applyAlignment="1">
      <alignment horizontal="center"/>
    </xf>
    <xf numFmtId="3" fontId="9" fillId="4" borderId="21" xfId="3" applyNumberFormat="1" applyFont="1" applyFill="1" applyBorder="1" applyAlignment="1">
      <alignment horizontal="center"/>
    </xf>
    <xf numFmtId="0" fontId="6" fillId="0" borderId="18" xfId="1" applyFont="1" applyBorder="1" applyAlignment="1">
      <alignment horizontal="left"/>
    </xf>
    <xf numFmtId="3" fontId="9" fillId="0" borderId="27" xfId="3" applyNumberFormat="1" applyFont="1" applyBorder="1" applyAlignment="1">
      <alignment horizontal="center"/>
    </xf>
    <xf numFmtId="0" fontId="9" fillId="0" borderId="35" xfId="0" applyFont="1" applyBorder="1"/>
    <xf numFmtId="0" fontId="9" fillId="0" borderId="36" xfId="0" applyFont="1" applyBorder="1"/>
    <xf numFmtId="0" fontId="20" fillId="0" borderId="2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left"/>
    </xf>
    <xf numFmtId="10" fontId="18" fillId="0" borderId="21" xfId="3" applyNumberFormat="1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17" xfId="0" applyFont="1" applyBorder="1" applyAlignment="1">
      <alignment horizontal="left" vertical="top"/>
    </xf>
    <xf numFmtId="0" fontId="21" fillId="0" borderId="37" xfId="0" applyFont="1" applyBorder="1" applyAlignment="1">
      <alignment horizontal="left" vertical="top"/>
    </xf>
    <xf numFmtId="0" fontId="0" fillId="0" borderId="35" xfId="0" applyBorder="1"/>
    <xf numFmtId="0" fontId="0" fillId="0" borderId="36" xfId="0" applyBorder="1"/>
    <xf numFmtId="0" fontId="8" fillId="0" borderId="32" xfId="0" applyFont="1" applyBorder="1" applyAlignment="1">
      <alignment horizontal="center" vertical="center" wrapText="1"/>
    </xf>
    <xf numFmtId="1" fontId="8" fillId="3" borderId="6" xfId="0" applyNumberFormat="1" applyFont="1" applyFill="1" applyBorder="1" applyAlignment="1">
      <alignment horizontal="center"/>
    </xf>
    <xf numFmtId="1" fontId="8" fillId="7" borderId="6" xfId="0" applyNumberFormat="1" applyFont="1" applyFill="1" applyBorder="1" applyAlignment="1">
      <alignment horizontal="center"/>
    </xf>
    <xf numFmtId="1" fontId="9" fillId="3" borderId="6" xfId="0" applyNumberFormat="1" applyFont="1" applyFill="1" applyBorder="1" applyAlignment="1">
      <alignment horizontal="center"/>
    </xf>
    <xf numFmtId="1" fontId="9" fillId="7" borderId="6" xfId="0" applyNumberFormat="1" applyFont="1" applyFill="1" applyBorder="1" applyAlignment="1">
      <alignment horizontal="center"/>
    </xf>
    <xf numFmtId="1" fontId="9" fillId="4" borderId="6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0" fillId="0" borderId="0" xfId="0" applyFont="1" applyFill="1"/>
    <xf numFmtId="0" fontId="17" fillId="0" borderId="0" xfId="0" applyFont="1"/>
    <xf numFmtId="0" fontId="9" fillId="0" borderId="51" xfId="0" applyFont="1" applyBorder="1"/>
    <xf numFmtId="0" fontId="9" fillId="0" borderId="56" xfId="0" applyFont="1" applyBorder="1" applyAlignment="1">
      <alignment horizontal="center"/>
    </xf>
    <xf numFmtId="0" fontId="9" fillId="0" borderId="57" xfId="0" applyFont="1" applyBorder="1"/>
    <xf numFmtId="0" fontId="9" fillId="0" borderId="58" xfId="0" applyFont="1" applyBorder="1"/>
    <xf numFmtId="0" fontId="9" fillId="0" borderId="56" xfId="0" applyFont="1" applyBorder="1"/>
    <xf numFmtId="0" fontId="9" fillId="0" borderId="59" xfId="0" applyFont="1" applyBorder="1"/>
    <xf numFmtId="0" fontId="18" fillId="0" borderId="57" xfId="0" applyFont="1" applyBorder="1"/>
    <xf numFmtId="0" fontId="18" fillId="0" borderId="58" xfId="0" applyFont="1" applyBorder="1"/>
    <xf numFmtId="0" fontId="18" fillId="0" borderId="30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0" borderId="41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9" fontId="11" fillId="0" borderId="1" xfId="3" applyFont="1" applyBorder="1" applyAlignment="1">
      <alignment horizontal="center" vertical="center" wrapText="1"/>
    </xf>
    <xf numFmtId="9" fontId="11" fillId="0" borderId="21" xfId="3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48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20" fillId="0" borderId="38" xfId="0" applyFont="1" applyBorder="1" applyAlignment="1">
      <alignment horizontal="center" wrapText="1"/>
    </xf>
    <xf numFmtId="0" fontId="20" fillId="0" borderId="39" xfId="0" applyFont="1" applyBorder="1" applyAlignment="1">
      <alignment horizontal="center" wrapText="1"/>
    </xf>
    <xf numFmtId="0" fontId="20" fillId="0" borderId="40" xfId="0" applyFont="1" applyBorder="1" applyAlignment="1">
      <alignment horizontal="center" wrapText="1"/>
    </xf>
    <xf numFmtId="0" fontId="20" fillId="0" borderId="50" xfId="0" applyFont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wrapText="1"/>
    </xf>
    <xf numFmtId="0" fontId="11" fillId="7" borderId="53" xfId="0" applyFont="1" applyFill="1" applyBorder="1" applyAlignment="1">
      <alignment horizontal="center" vertical="center" wrapText="1"/>
    </xf>
    <xf numFmtId="0" fontId="11" fillId="7" borderId="54" xfId="0" applyFont="1" applyFill="1" applyBorder="1" applyAlignment="1">
      <alignment horizontal="center" vertical="center" wrapText="1"/>
    </xf>
    <xf numFmtId="0" fontId="19" fillId="7" borderId="38" xfId="0" applyFont="1" applyFill="1" applyBorder="1" applyAlignment="1">
      <alignment horizontal="center" vertical="center" wrapText="1"/>
    </xf>
    <xf numFmtId="0" fontId="19" fillId="7" borderId="40" xfId="0" applyFont="1" applyFill="1" applyBorder="1" applyAlignment="1">
      <alignment horizontal="center" vertical="center" wrapText="1"/>
    </xf>
    <xf numFmtId="0" fontId="19" fillId="7" borderId="38" xfId="0" applyFont="1" applyFill="1" applyBorder="1" applyAlignment="1">
      <alignment horizontal="center" vertical="center"/>
    </xf>
    <xf numFmtId="0" fontId="19" fillId="7" borderId="40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0" borderId="53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</cellXfs>
  <cellStyles count="5">
    <cellStyle name="Excel Built-in Normal" xfId="1"/>
    <cellStyle name="Moeda" xfId="2" builtinId="4"/>
    <cellStyle name="Normal" xfId="0" builtinId="0"/>
    <cellStyle name="Porcentagem" xfId="3" builtinId="5"/>
    <cellStyle name="Separador de milhares" xfId="4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workbookViewId="0">
      <selection activeCell="H9" sqref="H9"/>
    </sheetView>
  </sheetViews>
  <sheetFormatPr defaultColWidth="9.109375" defaultRowHeight="13.2"/>
  <cols>
    <col min="1" max="1" width="19.6640625" style="191" customWidth="1"/>
    <col min="2" max="2" width="14.109375" style="191" customWidth="1"/>
    <col min="3" max="3" width="10.33203125" style="191" customWidth="1"/>
    <col min="4" max="4" width="10.5546875" style="191" customWidth="1"/>
    <col min="5" max="5" width="11.44140625" style="191" customWidth="1"/>
    <col min="6" max="6" width="12.33203125" style="191" customWidth="1"/>
    <col min="7" max="7" width="12.5546875" style="191" customWidth="1"/>
    <col min="8" max="8" width="9.109375" style="252"/>
    <col min="9" max="16384" width="9.109375" style="191"/>
  </cols>
  <sheetData>
    <row r="1" spans="1:7" ht="14.4" thickBot="1">
      <c r="A1" s="351" t="s">
        <v>152</v>
      </c>
      <c r="B1" s="252"/>
      <c r="C1" s="252"/>
      <c r="D1" s="252"/>
      <c r="E1" s="252"/>
      <c r="F1" s="252"/>
      <c r="G1" s="252"/>
    </row>
    <row r="2" spans="1:7" ht="15.6">
      <c r="A2" s="366" t="s">
        <v>122</v>
      </c>
      <c r="B2" s="367"/>
      <c r="C2" s="367"/>
      <c r="D2" s="367"/>
      <c r="E2" s="367"/>
      <c r="F2" s="367"/>
      <c r="G2" s="368"/>
    </row>
    <row r="3" spans="1:7" ht="23.25" customHeight="1">
      <c r="A3" s="362" t="s">
        <v>115</v>
      </c>
      <c r="B3" s="364" t="s">
        <v>116</v>
      </c>
      <c r="C3" s="369" t="s">
        <v>120</v>
      </c>
      <c r="D3" s="369"/>
      <c r="E3" s="369"/>
      <c r="F3" s="369"/>
      <c r="G3" s="370"/>
    </row>
    <row r="4" spans="1:7" ht="37.5" customHeight="1" thickBot="1">
      <c r="A4" s="363"/>
      <c r="B4" s="365"/>
      <c r="C4" s="271" t="s">
        <v>111</v>
      </c>
      <c r="D4" s="271" t="s">
        <v>121</v>
      </c>
      <c r="E4" s="271" t="s">
        <v>124</v>
      </c>
      <c r="F4" s="271" t="s">
        <v>125</v>
      </c>
      <c r="G4" s="272" t="s">
        <v>112</v>
      </c>
    </row>
    <row r="5" spans="1:7" ht="15.6">
      <c r="A5" s="253" t="s">
        <v>114</v>
      </c>
      <c r="B5" s="254">
        <v>452693.77299999999</v>
      </c>
      <c r="C5" s="255">
        <v>3.815061533881537E-2</v>
      </c>
      <c r="D5" s="255">
        <v>9.1126336301515676E-2</v>
      </c>
      <c r="E5" s="255">
        <v>0.1385964613213268</v>
      </c>
      <c r="F5" s="255">
        <v>0.19043682979929122</v>
      </c>
      <c r="G5" s="256">
        <v>0.54168975723905088</v>
      </c>
    </row>
    <row r="6" spans="1:7" ht="15.6">
      <c r="A6" s="257" t="s">
        <v>6</v>
      </c>
      <c r="B6" s="258">
        <v>250916.66000000003</v>
      </c>
      <c r="C6" s="259">
        <v>0.10136601531361049</v>
      </c>
      <c r="D6" s="259">
        <v>0.28799597045489123</v>
      </c>
      <c r="E6" s="259">
        <v>0.29507280226032018</v>
      </c>
      <c r="F6" s="259">
        <v>0.20566466172473374</v>
      </c>
      <c r="G6" s="260">
        <v>0.10990055024644436</v>
      </c>
    </row>
    <row r="7" spans="1:7" ht="15.6">
      <c r="A7" s="257" t="s">
        <v>7</v>
      </c>
      <c r="B7" s="258">
        <v>64213.369000000006</v>
      </c>
      <c r="C7" s="261">
        <v>8.5073997596980158E-2</v>
      </c>
      <c r="D7" s="261">
        <v>8.9515315728100162E-2</v>
      </c>
      <c r="E7" s="261">
        <v>0.16044353629849262</v>
      </c>
      <c r="F7" s="261">
        <v>0.15368731081529141</v>
      </c>
      <c r="G7" s="262">
        <v>0.51127983956113565</v>
      </c>
    </row>
    <row r="8" spans="1:7" ht="15.6">
      <c r="A8" s="257" t="s">
        <v>113</v>
      </c>
      <c r="B8" s="258">
        <v>462380.47399999993</v>
      </c>
      <c r="C8" s="259">
        <v>2.3797116484637719E-2</v>
      </c>
      <c r="D8" s="259">
        <v>9.1901298582950125E-2</v>
      </c>
      <c r="E8" s="259">
        <v>0.1703726399138559</v>
      </c>
      <c r="F8" s="259">
        <v>0.21920191205998019</v>
      </c>
      <c r="G8" s="260">
        <v>0.49472703295857606</v>
      </c>
    </row>
    <row r="9" spans="1:7" ht="15.6">
      <c r="A9" s="257" t="s">
        <v>9</v>
      </c>
      <c r="B9" s="258">
        <v>62104.324000000001</v>
      </c>
      <c r="C9" s="261">
        <v>0.18614426911723572</v>
      </c>
      <c r="D9" s="261">
        <v>0.15156046139396029</v>
      </c>
      <c r="E9" s="261">
        <v>0.17700055796436975</v>
      </c>
      <c r="F9" s="261">
        <v>0.22718707959851558</v>
      </c>
      <c r="G9" s="262">
        <v>0.25810763192591873</v>
      </c>
    </row>
    <row r="10" spans="1:7" ht="15.6">
      <c r="A10" s="257" t="s">
        <v>10</v>
      </c>
      <c r="B10" s="258">
        <v>214297.35200000001</v>
      </c>
      <c r="C10" s="259">
        <v>2.4714155124044648E-2</v>
      </c>
      <c r="D10" s="259">
        <v>7.6982925108659297E-2</v>
      </c>
      <c r="E10" s="259">
        <v>0.13995640972735865</v>
      </c>
      <c r="F10" s="259">
        <v>0.20805464269105856</v>
      </c>
      <c r="G10" s="260">
        <v>0.5502918673488788</v>
      </c>
    </row>
    <row r="11" spans="1:7" ht="15.6">
      <c r="A11" s="257" t="s">
        <v>12</v>
      </c>
      <c r="B11" s="258">
        <v>212373.28900000002</v>
      </c>
      <c r="C11" s="261">
        <v>7.1947268283818866E-2</v>
      </c>
      <c r="D11" s="261">
        <v>0.22256783902800506</v>
      </c>
      <c r="E11" s="261">
        <v>0.2753670307380322</v>
      </c>
      <c r="F11" s="261">
        <v>0.20635429345354273</v>
      </c>
      <c r="G11" s="262">
        <v>0.22376356849660126</v>
      </c>
    </row>
    <row r="12" spans="1:7" ht="15.6">
      <c r="A12" s="277" t="s">
        <v>14</v>
      </c>
      <c r="B12" s="263">
        <v>1718979.2409999999</v>
      </c>
      <c r="C12" s="264">
        <v>5.3117219697710126E-2</v>
      </c>
      <c r="D12" s="264">
        <v>0.13667065511700383</v>
      </c>
      <c r="E12" s="264">
        <v>0.18925500741401916</v>
      </c>
      <c r="F12" s="264">
        <v>0.20451481414952119</v>
      </c>
      <c r="G12" s="265">
        <v>0.41644230362174567</v>
      </c>
    </row>
    <row r="13" spans="1:7" ht="16.2" thickBot="1">
      <c r="A13" s="266" t="s">
        <v>96</v>
      </c>
      <c r="B13" s="267">
        <v>21800887.021000002</v>
      </c>
      <c r="C13" s="268">
        <v>0.24356282970895538</v>
      </c>
      <c r="D13" s="268">
        <v>0.17596187358362073</v>
      </c>
      <c r="E13" s="268">
        <v>0.16387873330835329</v>
      </c>
      <c r="F13" s="269">
        <v>0.14991018951898083</v>
      </c>
      <c r="G13" s="270">
        <v>0.2666863738800897</v>
      </c>
    </row>
    <row r="14" spans="1:7" ht="15.6">
      <c r="A14" s="366" t="s">
        <v>123</v>
      </c>
      <c r="B14" s="367"/>
      <c r="C14" s="367"/>
      <c r="D14" s="367"/>
      <c r="E14" s="367"/>
      <c r="F14" s="367"/>
      <c r="G14" s="368"/>
    </row>
    <row r="15" spans="1:7" ht="15.6">
      <c r="A15" s="362" t="s">
        <v>128</v>
      </c>
      <c r="B15" s="364" t="s">
        <v>116</v>
      </c>
      <c r="C15" s="369" t="s">
        <v>120</v>
      </c>
      <c r="D15" s="369"/>
      <c r="E15" s="369"/>
      <c r="F15" s="369"/>
      <c r="G15" s="370"/>
    </row>
    <row r="16" spans="1:7" ht="39" customHeight="1" thickBot="1">
      <c r="A16" s="363"/>
      <c r="B16" s="365"/>
      <c r="C16" s="271" t="s">
        <v>111</v>
      </c>
      <c r="D16" s="271" t="s">
        <v>121</v>
      </c>
      <c r="E16" s="271" t="s">
        <v>124</v>
      </c>
      <c r="F16" s="271" t="s">
        <v>125</v>
      </c>
      <c r="G16" s="272" t="s">
        <v>112</v>
      </c>
    </row>
    <row r="17" spans="1:9" ht="15.6">
      <c r="A17" s="253" t="s">
        <v>119</v>
      </c>
      <c r="B17" s="273">
        <v>299771</v>
      </c>
      <c r="C17" s="255">
        <v>3.1665504668563667E-2</v>
      </c>
      <c r="D17" s="255">
        <v>7.0183573461075288E-2</v>
      </c>
      <c r="E17" s="255">
        <v>0.154814841996057</v>
      </c>
      <c r="F17" s="255">
        <v>0.22467817100386628</v>
      </c>
      <c r="G17" s="256">
        <v>0.51866257910204794</v>
      </c>
    </row>
    <row r="18" spans="1:9" ht="15.6">
      <c r="A18" s="274" t="s">
        <v>117</v>
      </c>
      <c r="B18" s="275">
        <v>402646</v>
      </c>
      <c r="C18" s="264">
        <v>4.8148497687795236E-2</v>
      </c>
      <c r="D18" s="264">
        <v>7.8500717752070057E-2</v>
      </c>
      <c r="E18" s="264">
        <v>0.16673703451667221</v>
      </c>
      <c r="F18" s="264">
        <v>0.20208321950298774</v>
      </c>
      <c r="G18" s="265">
        <v>0.50453748453976943</v>
      </c>
    </row>
    <row r="19" spans="1:9" ht="15.6">
      <c r="A19" s="257" t="s">
        <v>118</v>
      </c>
      <c r="B19" s="276">
        <v>102875</v>
      </c>
      <c r="C19" s="261">
        <v>9.6178857837181039E-2</v>
      </c>
      <c r="D19" s="261">
        <v>0.1027363304981774</v>
      </c>
      <c r="E19" s="261">
        <v>0.2014775212636695</v>
      </c>
      <c r="F19" s="261">
        <v>0.13624301336573511</v>
      </c>
      <c r="G19" s="262">
        <v>0.46337788578371808</v>
      </c>
    </row>
    <row r="20" spans="1:9" ht="15.6">
      <c r="A20" s="257" t="s">
        <v>6</v>
      </c>
      <c r="B20" s="276">
        <v>231243</v>
      </c>
      <c r="C20" s="259">
        <v>0.13007961322072453</v>
      </c>
      <c r="D20" s="259">
        <v>0.28782276652698674</v>
      </c>
      <c r="E20" s="259">
        <v>0.31046128963903774</v>
      </c>
      <c r="F20" s="259">
        <v>0.16548392816214977</v>
      </c>
      <c r="G20" s="260">
        <v>0.10615672690632798</v>
      </c>
    </row>
    <row r="21" spans="1:9" ht="15.6">
      <c r="A21" s="257" t="s">
        <v>7</v>
      </c>
      <c r="B21" s="276">
        <v>48853</v>
      </c>
      <c r="C21" s="261">
        <v>0.28367142243055699</v>
      </c>
      <c r="D21" s="261">
        <v>7.0394858043518305E-2</v>
      </c>
      <c r="E21" s="261">
        <v>9.0557386445049431E-2</v>
      </c>
      <c r="F21" s="261">
        <v>0.13749411499805539</v>
      </c>
      <c r="G21" s="262">
        <v>0.41788221808281995</v>
      </c>
      <c r="I21" s="350"/>
    </row>
    <row r="22" spans="1:9" ht="15.6">
      <c r="A22" s="257" t="s">
        <v>8</v>
      </c>
      <c r="B22" s="276">
        <v>413782</v>
      </c>
      <c r="C22" s="259">
        <v>2.31402042621477E-2</v>
      </c>
      <c r="D22" s="259">
        <v>8.288664079152791E-2</v>
      </c>
      <c r="E22" s="259">
        <v>0.16289495434794166</v>
      </c>
      <c r="F22" s="259">
        <v>0.23530748075073349</v>
      </c>
      <c r="G22" s="260">
        <v>0.49577071984764925</v>
      </c>
      <c r="I22" s="350"/>
    </row>
    <row r="23" spans="1:9" ht="15.6">
      <c r="A23" s="257" t="s">
        <v>9</v>
      </c>
      <c r="B23" s="276">
        <v>49726</v>
      </c>
      <c r="C23" s="261">
        <v>0.409339178699272</v>
      </c>
      <c r="D23" s="261">
        <v>0.12178739492418453</v>
      </c>
      <c r="E23" s="261">
        <v>0.15026344367131883</v>
      </c>
      <c r="F23" s="261">
        <v>0.1341953907412621</v>
      </c>
      <c r="G23" s="262">
        <v>0.18441459196396245</v>
      </c>
    </row>
    <row r="24" spans="1:9" ht="15.6">
      <c r="A24" s="277" t="s">
        <v>10</v>
      </c>
      <c r="B24" s="276">
        <v>179783</v>
      </c>
      <c r="C24" s="259">
        <v>3.7842287646774164E-2</v>
      </c>
      <c r="D24" s="259">
        <v>0.10307982401005657</v>
      </c>
      <c r="E24" s="259">
        <v>0.15433606069539388</v>
      </c>
      <c r="F24" s="259">
        <v>0.3015579893538321</v>
      </c>
      <c r="G24" s="260">
        <v>0.40318606319841144</v>
      </c>
    </row>
    <row r="25" spans="1:9" ht="15.6">
      <c r="A25" s="278" t="s">
        <v>11</v>
      </c>
      <c r="B25" s="276">
        <v>108985</v>
      </c>
      <c r="C25" s="261">
        <v>6.5917328072670547E-2</v>
      </c>
      <c r="D25" s="261">
        <v>5.9531128136899571E-2</v>
      </c>
      <c r="E25" s="261">
        <v>0.11811717208790201</v>
      </c>
      <c r="F25" s="261">
        <v>0.22926090746432995</v>
      </c>
      <c r="G25" s="262">
        <v>0.52718263981281832</v>
      </c>
    </row>
    <row r="26" spans="1:9" ht="16.2" thickBot="1">
      <c r="A26" s="279" t="s">
        <v>12</v>
      </c>
      <c r="B26" s="280">
        <v>214506</v>
      </c>
      <c r="C26" s="281">
        <v>9.1045705015244324E-2</v>
      </c>
      <c r="D26" s="281">
        <v>0.19500153841850579</v>
      </c>
      <c r="E26" s="281">
        <v>0.25494391765265306</v>
      </c>
      <c r="F26" s="281">
        <v>0.23674396054189625</v>
      </c>
      <c r="G26" s="282">
        <v>0.22226487837170053</v>
      </c>
    </row>
    <row r="27" spans="1:9" ht="16.2" thickBot="1">
      <c r="A27" s="297" t="s">
        <v>14</v>
      </c>
      <c r="B27" s="284">
        <v>1649524</v>
      </c>
      <c r="C27" s="285">
        <v>7.6853716587330645E-2</v>
      </c>
      <c r="D27" s="285">
        <v>0.12658560893930612</v>
      </c>
      <c r="E27" s="285">
        <v>0.19007543994509932</v>
      </c>
      <c r="F27" s="285">
        <v>0.21847211680460546</v>
      </c>
      <c r="G27" s="286">
        <v>0.3880162701482367</v>
      </c>
    </row>
    <row r="28" spans="1:9" ht="16.2" thickBot="1">
      <c r="A28" s="283" t="s">
        <v>96</v>
      </c>
      <c r="B28" s="287">
        <v>20199489</v>
      </c>
      <c r="C28" s="285">
        <v>0.25225445059526008</v>
      </c>
      <c r="D28" s="285">
        <v>0.16892551093743016</v>
      </c>
      <c r="E28" s="285">
        <v>0.15927625693897504</v>
      </c>
      <c r="F28" s="285">
        <v>0.15188201048056216</v>
      </c>
      <c r="G28" s="286">
        <v>0.2676617215415697</v>
      </c>
    </row>
    <row r="29" spans="1:9" ht="15.6">
      <c r="A29" s="376" t="s">
        <v>123</v>
      </c>
      <c r="B29" s="377"/>
      <c r="C29" s="377"/>
      <c r="D29" s="377"/>
      <c r="E29" s="377"/>
      <c r="F29" s="377"/>
      <c r="G29" s="378"/>
    </row>
    <row r="30" spans="1:9" ht="15.6">
      <c r="A30" s="362" t="s">
        <v>128</v>
      </c>
      <c r="B30" s="373" t="s">
        <v>126</v>
      </c>
      <c r="C30" s="371" t="s">
        <v>127</v>
      </c>
      <c r="D30" s="371"/>
      <c r="E30" s="371"/>
      <c r="F30" s="371"/>
      <c r="G30" s="372"/>
    </row>
    <row r="31" spans="1:9" ht="30.75" customHeight="1" thickBot="1">
      <c r="A31" s="375"/>
      <c r="B31" s="374"/>
      <c r="C31" s="271" t="s">
        <v>111</v>
      </c>
      <c r="D31" s="271" t="s">
        <v>121</v>
      </c>
      <c r="E31" s="271" t="s">
        <v>124</v>
      </c>
      <c r="F31" s="271" t="s">
        <v>125</v>
      </c>
      <c r="G31" s="272" t="s">
        <v>112</v>
      </c>
    </row>
    <row r="32" spans="1:9" ht="15.6">
      <c r="A32" s="274" t="s">
        <v>119</v>
      </c>
      <c r="B32" s="288">
        <v>1198</v>
      </c>
      <c r="C32" s="261">
        <v>0.54841402337228717</v>
      </c>
      <c r="D32" s="261">
        <v>0.17612687813021702</v>
      </c>
      <c r="E32" s="261">
        <v>0.12186978297161936</v>
      </c>
      <c r="F32" s="261">
        <v>8.1803005008347252E-2</v>
      </c>
      <c r="G32" s="262">
        <v>7.178631051752922E-2</v>
      </c>
    </row>
    <row r="33" spans="1:7" ht="15.6">
      <c r="A33" s="274" t="s">
        <v>117</v>
      </c>
      <c r="B33" s="288">
        <v>1924</v>
      </c>
      <c r="C33" s="261">
        <v>0.59719334719334716</v>
      </c>
      <c r="D33" s="261">
        <v>0.17151767151767153</v>
      </c>
      <c r="E33" s="261">
        <v>0.11226611226611227</v>
      </c>
      <c r="F33" s="261">
        <v>6.1330561330561334E-2</v>
      </c>
      <c r="G33" s="262">
        <v>5.7692307692307696E-2</v>
      </c>
    </row>
    <row r="34" spans="1:7" ht="15.6">
      <c r="A34" s="257" t="s">
        <v>118</v>
      </c>
      <c r="B34" s="288">
        <v>726</v>
      </c>
      <c r="C34" s="261">
        <v>0.6776859504132231</v>
      </c>
      <c r="D34" s="261">
        <v>0.16391184573002754</v>
      </c>
      <c r="E34" s="261">
        <v>9.6418732782369149E-2</v>
      </c>
      <c r="F34" s="261">
        <v>2.7548209366391185E-2</v>
      </c>
      <c r="G34" s="262">
        <v>3.4435261707988982E-2</v>
      </c>
    </row>
    <row r="35" spans="1:7" ht="15.6">
      <c r="A35" s="257" t="s">
        <v>6</v>
      </c>
      <c r="B35" s="288">
        <v>3385</v>
      </c>
      <c r="C35" s="261">
        <v>0.70457902511078285</v>
      </c>
      <c r="D35" s="261">
        <v>0.2017725258493353</v>
      </c>
      <c r="E35" s="261">
        <v>7.0901033973412117E-2</v>
      </c>
      <c r="F35" s="261">
        <v>1.7725258493353029E-2</v>
      </c>
      <c r="G35" s="262">
        <v>5.0221565731166911E-3</v>
      </c>
    </row>
    <row r="36" spans="1:7" ht="15.6">
      <c r="A36" s="257" t="s">
        <v>7</v>
      </c>
      <c r="B36" s="288">
        <v>716</v>
      </c>
      <c r="C36" s="261">
        <v>0.90921787709497204</v>
      </c>
      <c r="D36" s="261">
        <v>4.3296089385474863E-2</v>
      </c>
      <c r="E36" s="261">
        <v>1.8156424581005588E-2</v>
      </c>
      <c r="F36" s="261">
        <v>1.3966480446927373E-2</v>
      </c>
      <c r="G36" s="262">
        <v>1.5363128491620111E-2</v>
      </c>
    </row>
    <row r="37" spans="1:7" ht="15.6">
      <c r="A37" s="257" t="s">
        <v>8</v>
      </c>
      <c r="B37" s="288">
        <v>1409</v>
      </c>
      <c r="C37" s="261">
        <v>0.43364088005677787</v>
      </c>
      <c r="D37" s="261">
        <v>0.23775727466288146</v>
      </c>
      <c r="E37" s="261">
        <v>0.14691270404542228</v>
      </c>
      <c r="F37" s="261">
        <v>0.10007097232079488</v>
      </c>
      <c r="G37" s="262">
        <v>8.161816891412349E-2</v>
      </c>
    </row>
    <row r="38" spans="1:7" ht="15.6">
      <c r="A38" s="257" t="s">
        <v>9</v>
      </c>
      <c r="B38" s="288">
        <v>1032</v>
      </c>
      <c r="C38" s="261">
        <v>0.89922480620155043</v>
      </c>
      <c r="D38" s="261">
        <v>6.3953488372093026E-2</v>
      </c>
      <c r="E38" s="261">
        <v>2.3255813953488372E-2</v>
      </c>
      <c r="F38" s="261">
        <v>8.7209302325581394E-3</v>
      </c>
      <c r="G38" s="262">
        <v>4.8449612403100775E-3</v>
      </c>
    </row>
    <row r="39" spans="1:7" ht="15.6">
      <c r="A39" s="277" t="s">
        <v>10</v>
      </c>
      <c r="B39" s="289">
        <v>882</v>
      </c>
      <c r="C39" s="261">
        <v>0.55668934240362811</v>
      </c>
      <c r="D39" s="261">
        <v>0.20861678004535147</v>
      </c>
      <c r="E39" s="261">
        <v>9.7505668934240369E-2</v>
      </c>
      <c r="F39" s="261">
        <v>9.0702947845804988E-2</v>
      </c>
      <c r="G39" s="262">
        <v>4.6485260770975055E-2</v>
      </c>
    </row>
    <row r="40" spans="1:7" ht="15.6">
      <c r="A40" s="278" t="s">
        <v>11</v>
      </c>
      <c r="B40" s="290">
        <v>524</v>
      </c>
      <c r="C40" s="261">
        <v>0.6717557251908397</v>
      </c>
      <c r="D40" s="261">
        <v>0.12786259541984732</v>
      </c>
      <c r="E40" s="261">
        <v>7.4427480916030533E-2</v>
      </c>
      <c r="F40" s="261">
        <v>6.8702290076335881E-2</v>
      </c>
      <c r="G40" s="262">
        <v>5.7251908396946563E-2</v>
      </c>
    </row>
    <row r="41" spans="1:7" ht="16.2" thickBot="1">
      <c r="A41" s="279" t="s">
        <v>12</v>
      </c>
      <c r="B41" s="291">
        <v>1642</v>
      </c>
      <c r="C41" s="281">
        <v>0.57856272838002432</v>
      </c>
      <c r="D41" s="281">
        <v>0.25395858708891594</v>
      </c>
      <c r="E41" s="281">
        <v>0.10657734470158343</v>
      </c>
      <c r="F41" s="281">
        <v>4.4457978075517664E-2</v>
      </c>
      <c r="G41" s="282">
        <v>1.6443361753958587E-2</v>
      </c>
    </row>
    <row r="42" spans="1:7" ht="16.2" thickBot="1">
      <c r="A42" s="297" t="s">
        <v>14</v>
      </c>
      <c r="B42" s="292">
        <v>11514</v>
      </c>
      <c r="C42" s="285">
        <v>0.65285739100225815</v>
      </c>
      <c r="D42" s="285">
        <v>0.18351571999305194</v>
      </c>
      <c r="E42" s="285">
        <v>8.6850790342192119E-2</v>
      </c>
      <c r="F42" s="285">
        <v>4.5770366510335246E-2</v>
      </c>
      <c r="G42" s="286">
        <v>3.1005732152162586E-2</v>
      </c>
    </row>
    <row r="43" spans="1:7" ht="16.2" thickBot="1">
      <c r="A43" s="283" t="s">
        <v>96</v>
      </c>
      <c r="B43" s="293">
        <v>441467</v>
      </c>
      <c r="C43" s="294">
        <v>0.87359644095708178</v>
      </c>
      <c r="D43" s="295">
        <v>8.6049466891070001E-2</v>
      </c>
      <c r="E43" s="295">
        <v>2.3736768546686389E-2</v>
      </c>
      <c r="F43" s="295">
        <v>1.0215939130218114E-2</v>
      </c>
      <c r="G43" s="296">
        <v>6.401384474943767E-3</v>
      </c>
    </row>
    <row r="44" spans="1:7" s="252" customFormat="1"/>
    <row r="45" spans="1:7" s="252" customFormat="1">
      <c r="A45" s="142" t="s">
        <v>160</v>
      </c>
    </row>
    <row r="46" spans="1:7" s="252" customFormat="1"/>
    <row r="47" spans="1:7" s="252" customFormat="1"/>
  </sheetData>
  <mergeCells count="12">
    <mergeCell ref="C30:G30"/>
    <mergeCell ref="B30:B31"/>
    <mergeCell ref="A30:A31"/>
    <mergeCell ref="A29:G29"/>
    <mergeCell ref="C3:G3"/>
    <mergeCell ref="A3:A4"/>
    <mergeCell ref="B3:B4"/>
    <mergeCell ref="A2:G2"/>
    <mergeCell ref="A14:G14"/>
    <mergeCell ref="A15:A16"/>
    <mergeCell ref="B15:B16"/>
    <mergeCell ref="C15:G15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2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4" sqref="C4"/>
    </sheetView>
  </sheetViews>
  <sheetFormatPr defaultRowHeight="13.2"/>
  <cols>
    <col min="1" max="1" width="20.6640625" customWidth="1"/>
    <col min="2" max="2" width="13.109375" customWidth="1"/>
    <col min="5" max="5" width="14.109375" customWidth="1"/>
    <col min="6" max="6" width="10.109375" bestFit="1" customWidth="1"/>
    <col min="7" max="7" width="10.33203125" bestFit="1" customWidth="1"/>
    <col min="8" max="8" width="13" customWidth="1"/>
    <col min="10" max="12" width="10.33203125" customWidth="1"/>
    <col min="13" max="13" width="11.109375" bestFit="1" customWidth="1"/>
    <col min="14" max="14" width="11.109375" customWidth="1"/>
    <col min="15" max="16" width="10.33203125" customWidth="1"/>
    <col min="17" max="17" width="16.109375" bestFit="1" customWidth="1"/>
    <col min="18" max="18" width="14.44140625" bestFit="1" customWidth="1"/>
    <col min="19" max="19" width="13.33203125" bestFit="1" customWidth="1"/>
    <col min="20" max="20" width="12" customWidth="1"/>
  </cols>
  <sheetData>
    <row r="1" spans="1:21" ht="21" customHeight="1" thickBot="1">
      <c r="A1" t="s">
        <v>151</v>
      </c>
    </row>
    <row r="2" spans="1:21" ht="29.25" customHeight="1" thickBot="1">
      <c r="A2" s="379" t="s">
        <v>107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1"/>
      <c r="N2" s="76"/>
      <c r="O2" s="76"/>
      <c r="P2" s="76"/>
      <c r="Q2" s="73"/>
      <c r="R2" s="74"/>
      <c r="S2" s="74"/>
      <c r="T2" s="74"/>
      <c r="U2" s="73"/>
    </row>
    <row r="3" spans="1:21" ht="13.5" customHeight="1">
      <c r="A3" s="385" t="s">
        <v>24</v>
      </c>
      <c r="B3" s="382" t="s">
        <v>129</v>
      </c>
      <c r="C3" s="383"/>
      <c r="D3" s="383"/>
      <c r="E3" s="384"/>
      <c r="F3" s="382" t="s">
        <v>23</v>
      </c>
      <c r="G3" s="383"/>
      <c r="H3" s="383"/>
      <c r="I3" s="383"/>
      <c r="J3" s="383"/>
      <c r="K3" s="383"/>
      <c r="L3" s="383"/>
      <c r="M3" s="384"/>
      <c r="N3" s="77"/>
      <c r="O3" s="77"/>
      <c r="P3" s="77"/>
    </row>
    <row r="4" spans="1:21" ht="145.80000000000001" thickBot="1">
      <c r="A4" s="386"/>
      <c r="B4" s="83" t="s">
        <v>13</v>
      </c>
      <c r="C4" s="85" t="s">
        <v>1</v>
      </c>
      <c r="D4" s="85" t="s">
        <v>17</v>
      </c>
      <c r="E4" s="86" t="s">
        <v>28</v>
      </c>
      <c r="F4" s="250" t="s">
        <v>3</v>
      </c>
      <c r="G4" s="84" t="s">
        <v>25</v>
      </c>
      <c r="H4" s="84" t="s">
        <v>27</v>
      </c>
      <c r="I4" s="84" t="s">
        <v>2</v>
      </c>
      <c r="J4" s="85" t="s">
        <v>30</v>
      </c>
      <c r="K4" s="85" t="s">
        <v>29</v>
      </c>
      <c r="L4" s="85" t="s">
        <v>26</v>
      </c>
      <c r="M4" s="86" t="s">
        <v>39</v>
      </c>
      <c r="N4" s="45"/>
      <c r="O4" s="45"/>
      <c r="P4" s="45"/>
    </row>
    <row r="5" spans="1:21" ht="14.4" thickBot="1">
      <c r="A5" s="298" t="s">
        <v>4</v>
      </c>
      <c r="B5" s="299">
        <v>299771.13</v>
      </c>
      <c r="C5" s="300">
        <v>1198</v>
      </c>
      <c r="D5" s="301">
        <v>250.22631886477464</v>
      </c>
      <c r="E5" s="316">
        <v>546.87851067502368</v>
      </c>
      <c r="F5" s="308">
        <v>3466</v>
      </c>
      <c r="G5" s="302">
        <f t="shared" ref="G5:G15" si="0">(F5/B5)*100</f>
        <v>1.1562154100696755</v>
      </c>
      <c r="H5" s="303">
        <f t="shared" ref="H5:H15" si="1">(G5/G$15)*100</f>
        <v>18.959718117681497</v>
      </c>
      <c r="I5" s="300">
        <v>1132</v>
      </c>
      <c r="J5" s="304">
        <v>0.32660126947489904</v>
      </c>
      <c r="K5" s="305">
        <v>259.18785200750551</v>
      </c>
      <c r="L5" s="306">
        <f t="shared" ref="L5:L15" si="2">I5/C5</f>
        <v>0.94490818030050083</v>
      </c>
      <c r="M5" s="307">
        <f t="shared" ref="M5:M15" si="3">(L5/L$15)*100</f>
        <v>268.74313374654281</v>
      </c>
      <c r="N5" s="78"/>
      <c r="O5" s="78"/>
      <c r="P5" s="78"/>
    </row>
    <row r="6" spans="1:21" ht="13.8">
      <c r="A6" s="94" t="s">
        <v>5</v>
      </c>
      <c r="B6" s="10">
        <v>102875.14</v>
      </c>
      <c r="C6" s="11">
        <v>726</v>
      </c>
      <c r="D6" s="12">
        <v>141.70129476584023</v>
      </c>
      <c r="E6" s="317">
        <v>309.69321450212277</v>
      </c>
      <c r="F6" s="309">
        <v>2443</v>
      </c>
      <c r="G6" s="106">
        <f t="shared" si="0"/>
        <v>2.3747233782622312</v>
      </c>
      <c r="H6" s="107">
        <f t="shared" si="1"/>
        <v>38.940914873818379</v>
      </c>
      <c r="I6" s="11">
        <v>680</v>
      </c>
      <c r="J6" s="20">
        <v>0.27834629553827261</v>
      </c>
      <c r="K6" s="17">
        <v>220.89313544556148</v>
      </c>
      <c r="L6" s="108">
        <f t="shared" si="2"/>
        <v>0.9366391184573003</v>
      </c>
      <c r="M6" s="310">
        <f t="shared" si="3"/>
        <v>266.39131413145708</v>
      </c>
      <c r="N6" s="78"/>
      <c r="O6" s="78"/>
      <c r="P6" s="78"/>
    </row>
    <row r="7" spans="1:21" ht="13.8">
      <c r="A7" s="95" t="s">
        <v>6</v>
      </c>
      <c r="B7" s="3">
        <v>231243.08</v>
      </c>
      <c r="C7" s="6">
        <v>3385</v>
      </c>
      <c r="D7" s="4">
        <v>68.314056129985232</v>
      </c>
      <c r="E7" s="318">
        <v>149.30279694010051</v>
      </c>
      <c r="F7" s="311">
        <v>7878</v>
      </c>
      <c r="G7" s="103">
        <f t="shared" si="0"/>
        <v>3.40680464902993</v>
      </c>
      <c r="H7" s="104">
        <f t="shared" si="1"/>
        <v>55.865070872668873</v>
      </c>
      <c r="I7" s="6">
        <v>976</v>
      </c>
      <c r="J7" s="21">
        <v>0.12388931200812389</v>
      </c>
      <c r="K7" s="71">
        <v>98.317452095945256</v>
      </c>
      <c r="L7" s="105">
        <f t="shared" si="2"/>
        <v>0.28833087149187592</v>
      </c>
      <c r="M7" s="312">
        <f t="shared" si="3"/>
        <v>82.004731862894829</v>
      </c>
      <c r="N7" s="78"/>
      <c r="O7" s="78"/>
      <c r="P7" s="78"/>
    </row>
    <row r="8" spans="1:21" ht="13.8">
      <c r="A8" s="95" t="s">
        <v>7</v>
      </c>
      <c r="B8" s="3">
        <v>48853.1</v>
      </c>
      <c r="C8" s="6">
        <v>716</v>
      </c>
      <c r="D8" s="4">
        <v>68.230586592178767</v>
      </c>
      <c r="E8" s="318">
        <v>149.12037129946677</v>
      </c>
      <c r="F8" s="311">
        <v>1972</v>
      </c>
      <c r="G8" s="103">
        <f t="shared" si="0"/>
        <v>4.036591331972792</v>
      </c>
      <c r="H8" s="104">
        <f t="shared" si="1"/>
        <v>66.192366183623733</v>
      </c>
      <c r="I8" s="6">
        <v>174</v>
      </c>
      <c r="J8" s="21">
        <v>8.8235294117647065E-2</v>
      </c>
      <c r="K8" s="71">
        <v>70.022741768188595</v>
      </c>
      <c r="L8" s="105">
        <f t="shared" si="2"/>
        <v>0.24301675977653631</v>
      </c>
      <c r="M8" s="312">
        <f t="shared" si="3"/>
        <v>69.116859115885191</v>
      </c>
      <c r="N8" s="78"/>
      <c r="O8" s="78"/>
      <c r="P8" s="78"/>
    </row>
    <row r="9" spans="1:21" ht="13.8">
      <c r="A9" s="95" t="s">
        <v>8</v>
      </c>
      <c r="B9" s="3">
        <v>413782.1</v>
      </c>
      <c r="C9" s="6">
        <v>1409</v>
      </c>
      <c r="D9" s="4">
        <v>293.67075940383251</v>
      </c>
      <c r="E9" s="319">
        <v>641.82787909837145</v>
      </c>
      <c r="F9" s="311">
        <v>4769</v>
      </c>
      <c r="G9" s="103">
        <f t="shared" si="0"/>
        <v>1.1525389812657434</v>
      </c>
      <c r="H9" s="104">
        <f t="shared" si="1"/>
        <v>18.899431727104783</v>
      </c>
      <c r="I9" s="6">
        <v>2013</v>
      </c>
      <c r="J9" s="21">
        <v>0.42210106940658421</v>
      </c>
      <c r="K9" s="5">
        <v>334.97564074217962</v>
      </c>
      <c r="L9" s="105">
        <f t="shared" si="2"/>
        <v>1.4286728176011356</v>
      </c>
      <c r="M9" s="312">
        <f t="shared" si="3"/>
        <v>406.33155485914961</v>
      </c>
      <c r="N9" s="78"/>
      <c r="O9" s="78"/>
      <c r="P9" s="78"/>
    </row>
    <row r="10" spans="1:21" ht="13.8">
      <c r="A10" s="95" t="s">
        <v>9</v>
      </c>
      <c r="B10" s="3">
        <v>49725.59</v>
      </c>
      <c r="C10" s="6">
        <v>1032</v>
      </c>
      <c r="D10" s="4">
        <v>48.183711240310075</v>
      </c>
      <c r="E10" s="318">
        <v>105.30721293205123</v>
      </c>
      <c r="F10" s="311">
        <v>3023</v>
      </c>
      <c r="G10" s="103">
        <f t="shared" si="0"/>
        <v>6.0793647697292288</v>
      </c>
      <c r="H10" s="104">
        <f t="shared" si="1"/>
        <v>99.689937847899742</v>
      </c>
      <c r="I10" s="6">
        <v>174</v>
      </c>
      <c r="J10" s="21">
        <v>5.7558716506781342E-2</v>
      </c>
      <c r="K10" s="71">
        <v>45.678083614577538</v>
      </c>
      <c r="L10" s="105">
        <f t="shared" si="2"/>
        <v>0.16860465116279069</v>
      </c>
      <c r="M10" s="312">
        <f t="shared" si="3"/>
        <v>47.953169696680035</v>
      </c>
      <c r="N10" s="78"/>
      <c r="O10" s="78"/>
      <c r="P10" s="78"/>
    </row>
    <row r="11" spans="1:21" ht="13.8">
      <c r="A11" s="95" t="s">
        <v>10</v>
      </c>
      <c r="B11" s="3">
        <v>179782.6</v>
      </c>
      <c r="C11" s="6">
        <v>882</v>
      </c>
      <c r="D11" s="4">
        <v>203.83514739229025</v>
      </c>
      <c r="E11" s="319">
        <v>445.48895709631972</v>
      </c>
      <c r="F11" s="311">
        <v>2231</v>
      </c>
      <c r="G11" s="103">
        <f t="shared" si="0"/>
        <v>1.240943228098826</v>
      </c>
      <c r="H11" s="104">
        <f t="shared" si="1"/>
        <v>20.349092046249101</v>
      </c>
      <c r="I11" s="6">
        <v>445</v>
      </c>
      <c r="J11" s="21">
        <v>0.19946212460779919</v>
      </c>
      <c r="K11" s="5">
        <v>158.29136156472333</v>
      </c>
      <c r="L11" s="105">
        <f t="shared" si="2"/>
        <v>0.50453514739229022</v>
      </c>
      <c r="M11" s="312">
        <f t="shared" si="3"/>
        <v>143.49580141464889</v>
      </c>
      <c r="N11" s="78"/>
      <c r="O11" s="78"/>
      <c r="P11" s="78"/>
    </row>
    <row r="12" spans="1:21" ht="13.8">
      <c r="A12" s="95" t="s">
        <v>11</v>
      </c>
      <c r="B12" s="3">
        <v>108984.5</v>
      </c>
      <c r="C12" s="6">
        <v>524</v>
      </c>
      <c r="D12" s="4">
        <v>207.98568702290078</v>
      </c>
      <c r="E12" s="319">
        <v>454.56010893192104</v>
      </c>
      <c r="F12" s="311">
        <v>1580</v>
      </c>
      <c r="G12" s="103">
        <f t="shared" si="0"/>
        <v>1.4497474411498883</v>
      </c>
      <c r="H12" s="104">
        <f t="shared" si="1"/>
        <v>23.77308119805766</v>
      </c>
      <c r="I12" s="6">
        <v>326</v>
      </c>
      <c r="J12" s="21">
        <v>0.20632911392405062</v>
      </c>
      <c r="K12" s="5">
        <v>163.74094298704688</v>
      </c>
      <c r="L12" s="105">
        <f t="shared" si="2"/>
        <v>0.62213740458015265</v>
      </c>
      <c r="M12" s="312">
        <f t="shared" si="3"/>
        <v>176.94328318190594</v>
      </c>
      <c r="N12" s="78"/>
      <c r="O12" s="78"/>
      <c r="P12" s="78"/>
    </row>
    <row r="13" spans="1:21" ht="14.4" thickBot="1">
      <c r="A13" s="96" t="s">
        <v>12</v>
      </c>
      <c r="B13" s="34">
        <v>214506.45</v>
      </c>
      <c r="C13" s="35">
        <v>1642</v>
      </c>
      <c r="D13" s="102">
        <v>130.63730207064557</v>
      </c>
      <c r="E13" s="320">
        <v>285.51246535184157</v>
      </c>
      <c r="F13" s="313">
        <v>3414</v>
      </c>
      <c r="G13" s="112">
        <f t="shared" si="0"/>
        <v>1.5915605334944474</v>
      </c>
      <c r="H13" s="113">
        <f t="shared" si="1"/>
        <v>26.098544284635572</v>
      </c>
      <c r="I13" s="35">
        <v>318</v>
      </c>
      <c r="J13" s="36">
        <v>9.3145869947275917E-2</v>
      </c>
      <c r="K13" s="114">
        <v>73.919730911702302</v>
      </c>
      <c r="L13" s="115">
        <f t="shared" si="2"/>
        <v>0.19366626065773446</v>
      </c>
      <c r="M13" s="314">
        <f t="shared" si="3"/>
        <v>55.080989746096243</v>
      </c>
      <c r="N13" s="78"/>
      <c r="O13" s="78"/>
      <c r="P13" s="78"/>
    </row>
    <row r="14" spans="1:21" ht="14.4" thickBot="1">
      <c r="A14" s="92" t="s">
        <v>14</v>
      </c>
      <c r="B14" s="29">
        <v>1649523.69</v>
      </c>
      <c r="C14" s="30">
        <v>11514</v>
      </c>
      <c r="D14" s="31">
        <v>143.26243616466908</v>
      </c>
      <c r="E14" s="321">
        <v>313.10514449820778</v>
      </c>
      <c r="F14" s="315">
        <v>30776</v>
      </c>
      <c r="G14" s="109">
        <f t="shared" si="0"/>
        <v>1.8657507125587267</v>
      </c>
      <c r="H14" s="110">
        <f t="shared" si="1"/>
        <v>30.594738039207726</v>
      </c>
      <c r="I14" s="30">
        <v>6238</v>
      </c>
      <c r="J14" s="32">
        <v>0.20269040811021574</v>
      </c>
      <c r="K14" s="59">
        <v>160.85329853455781</v>
      </c>
      <c r="L14" s="111">
        <f t="shared" si="2"/>
        <v>0.54177523015459439</v>
      </c>
      <c r="M14" s="75">
        <f t="shared" si="3"/>
        <v>154.08732422201786</v>
      </c>
      <c r="N14" s="78"/>
      <c r="O14" s="78"/>
      <c r="P14" s="78"/>
    </row>
    <row r="15" spans="1:21" ht="14.4" thickBot="1">
      <c r="A15" s="93" t="s">
        <v>15</v>
      </c>
      <c r="B15" s="29">
        <v>20199488.579999998</v>
      </c>
      <c r="C15" s="30">
        <v>441467</v>
      </c>
      <c r="D15" s="31">
        <v>45.755376007719711</v>
      </c>
      <c r="E15" s="321">
        <v>100</v>
      </c>
      <c r="F15" s="315">
        <v>1231820</v>
      </c>
      <c r="G15" s="109">
        <f t="shared" si="0"/>
        <v>6.0982732068754197</v>
      </c>
      <c r="H15" s="110">
        <f t="shared" si="1"/>
        <v>100</v>
      </c>
      <c r="I15" s="30">
        <v>155221</v>
      </c>
      <c r="J15" s="32">
        <v>0.12600948190482375</v>
      </c>
      <c r="K15" s="59">
        <v>100</v>
      </c>
      <c r="L15" s="111">
        <f t="shared" si="2"/>
        <v>0.35160272455245806</v>
      </c>
      <c r="M15" s="75">
        <f t="shared" si="3"/>
        <v>100</v>
      </c>
      <c r="N15" s="78"/>
      <c r="O15" s="78"/>
      <c r="P15" s="78"/>
    </row>
    <row r="17" spans="1:16">
      <c r="A17" s="142" t="s">
        <v>161</v>
      </c>
    </row>
    <row r="19" spans="1:16" ht="39" customHeight="1">
      <c r="A19" s="189"/>
    </row>
    <row r="22" spans="1:16">
      <c r="P22" s="190"/>
    </row>
  </sheetData>
  <mergeCells count="4">
    <mergeCell ref="A2:M2"/>
    <mergeCell ref="B3:E3"/>
    <mergeCell ref="A3:A4"/>
    <mergeCell ref="F3:M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RowHeight="13.2"/>
  <cols>
    <col min="1" max="1" width="20.6640625" bestFit="1" customWidth="1"/>
    <col min="2" max="2" width="10.33203125" customWidth="1"/>
    <col min="3" max="3" width="12.33203125" customWidth="1"/>
    <col min="4" max="4" width="12.5546875" customWidth="1"/>
  </cols>
  <sheetData>
    <row r="1" spans="1:7" ht="13.8" thickBot="1">
      <c r="A1" t="s">
        <v>153</v>
      </c>
    </row>
    <row r="2" spans="1:7">
      <c r="A2" s="393" t="s">
        <v>139</v>
      </c>
      <c r="B2" s="394"/>
      <c r="C2" s="394"/>
      <c r="D2" s="394"/>
      <c r="E2" s="394"/>
      <c r="F2" s="394"/>
      <c r="G2" s="395"/>
    </row>
    <row r="3" spans="1:7">
      <c r="A3" s="387" t="s">
        <v>132</v>
      </c>
      <c r="B3" s="388" t="s">
        <v>133</v>
      </c>
      <c r="C3" s="389"/>
      <c r="D3" s="390"/>
      <c r="E3" s="391" t="s">
        <v>134</v>
      </c>
      <c r="F3" s="391"/>
      <c r="G3" s="392"/>
    </row>
    <row r="4" spans="1:7" ht="26.4">
      <c r="A4" s="387"/>
      <c r="B4" s="251">
        <v>1999</v>
      </c>
      <c r="C4" s="251">
        <v>2002</v>
      </c>
      <c r="D4" s="251">
        <v>2007</v>
      </c>
      <c r="E4" s="251" t="s">
        <v>138</v>
      </c>
      <c r="F4" s="251" t="s">
        <v>136</v>
      </c>
      <c r="G4" s="331" t="s">
        <v>135</v>
      </c>
    </row>
    <row r="5" spans="1:7">
      <c r="A5" s="332" t="s">
        <v>4</v>
      </c>
      <c r="B5" s="222">
        <v>52111.353999999999</v>
      </c>
      <c r="C5" s="222">
        <v>55090.453999999998</v>
      </c>
      <c r="D5" s="222">
        <v>69955.171000000002</v>
      </c>
      <c r="E5" s="140"/>
      <c r="F5" s="225">
        <v>4.8935283527915763E-2</v>
      </c>
      <c r="G5" s="333"/>
    </row>
    <row r="6" spans="1:7">
      <c r="A6" s="332" t="s">
        <v>5</v>
      </c>
      <c r="B6" s="222" t="s">
        <v>137</v>
      </c>
      <c r="C6" s="222">
        <v>23147.080999999998</v>
      </c>
      <c r="D6" s="222">
        <v>38420.404999999999</v>
      </c>
      <c r="E6" s="140"/>
      <c r="F6" s="223">
        <v>0.10665727011027393</v>
      </c>
      <c r="G6" s="334"/>
    </row>
    <row r="7" spans="1:7">
      <c r="A7" s="332" t="s">
        <v>6</v>
      </c>
      <c r="B7" s="222">
        <v>21145.672999999999</v>
      </c>
      <c r="C7" s="222">
        <v>32283.601999999999</v>
      </c>
      <c r="D7" s="222">
        <v>54437.8</v>
      </c>
      <c r="E7" s="223">
        <v>0.15147228917459588</v>
      </c>
      <c r="F7" s="223">
        <v>0.11015524781565311</v>
      </c>
      <c r="G7" s="333">
        <v>0.12547248415654444</v>
      </c>
    </row>
    <row r="8" spans="1:7">
      <c r="A8" s="332" t="s">
        <v>7</v>
      </c>
      <c r="B8" s="222">
        <v>7486.3540000000003</v>
      </c>
      <c r="C8" s="222">
        <v>11796.745999999999</v>
      </c>
      <c r="D8" s="222">
        <v>17759.489000000001</v>
      </c>
      <c r="E8" s="223">
        <v>0.16367210322539449</v>
      </c>
      <c r="F8" s="223">
        <v>8.5259627926966175E-2</v>
      </c>
      <c r="G8" s="333">
        <v>0.11402519561612867</v>
      </c>
    </row>
    <row r="9" spans="1:7">
      <c r="A9" s="332" t="s">
        <v>8</v>
      </c>
      <c r="B9" s="222">
        <v>74676.872000000003</v>
      </c>
      <c r="C9" s="222">
        <v>119142.374</v>
      </c>
      <c r="D9" s="222">
        <v>141404.12700000001</v>
      </c>
      <c r="E9" s="223">
        <v>0.16849460182692688</v>
      </c>
      <c r="F9" s="223">
        <v>3.4854201129288498E-2</v>
      </c>
      <c r="G9" s="333">
        <v>8.3077405205387311E-2</v>
      </c>
    </row>
    <row r="10" spans="1:7">
      <c r="A10" s="332" t="s">
        <v>9</v>
      </c>
      <c r="B10" s="222">
        <v>8147.5730000000003</v>
      </c>
      <c r="C10" s="222">
        <v>11955.267</v>
      </c>
      <c r="D10" s="222">
        <v>15796.761</v>
      </c>
      <c r="E10" s="223">
        <v>0.13634535180988694</v>
      </c>
      <c r="F10" s="223">
        <v>5.7308572797264201E-2</v>
      </c>
      <c r="G10" s="333">
        <v>8.6281725310343171E-2</v>
      </c>
    </row>
    <row r="11" spans="1:7">
      <c r="A11" s="332" t="s">
        <v>10</v>
      </c>
      <c r="B11" s="222">
        <v>13314.611999999999</v>
      </c>
      <c r="C11" s="222">
        <v>26754.789000000001</v>
      </c>
      <c r="D11" s="222">
        <v>63512.936999999998</v>
      </c>
      <c r="E11" s="223">
        <v>0.26189825081932061</v>
      </c>
      <c r="F11" s="223">
        <v>0.18875438832351699</v>
      </c>
      <c r="G11" s="333">
        <v>0.21567282910788954</v>
      </c>
    </row>
    <row r="12" spans="1:7">
      <c r="A12" s="332" t="s">
        <v>11</v>
      </c>
      <c r="B12" s="222" t="s">
        <v>137</v>
      </c>
      <c r="C12" s="222">
        <v>9818.7340000000004</v>
      </c>
      <c r="D12" s="222">
        <v>21852.351999999999</v>
      </c>
      <c r="E12" s="140"/>
      <c r="F12" s="223">
        <v>0.17351471196582313</v>
      </c>
      <c r="G12" s="334"/>
    </row>
    <row r="13" spans="1:7">
      <c r="A13" s="332" t="s">
        <v>12</v>
      </c>
      <c r="B13" s="222">
        <v>12708.375</v>
      </c>
      <c r="C13" s="222">
        <v>19846.661</v>
      </c>
      <c r="D13" s="222">
        <v>30055.564999999999</v>
      </c>
      <c r="E13" s="140"/>
      <c r="F13" s="223">
        <v>8.6544427939889479E-2</v>
      </c>
      <c r="G13" s="334"/>
    </row>
    <row r="14" spans="1:7">
      <c r="A14" s="335" t="s">
        <v>14</v>
      </c>
      <c r="B14" s="120"/>
      <c r="C14" s="224">
        <v>309835.70799999998</v>
      </c>
      <c r="D14" s="224">
        <v>453194.60699999996</v>
      </c>
      <c r="E14" s="140"/>
      <c r="F14" s="226">
        <v>7.9022878296785892E-2</v>
      </c>
      <c r="G14" s="334"/>
    </row>
    <row r="15" spans="1:7" ht="14.4" thickBot="1">
      <c r="A15" s="336" t="s">
        <v>159</v>
      </c>
      <c r="B15" s="337"/>
      <c r="C15" s="337"/>
      <c r="D15" s="337"/>
      <c r="E15" s="337"/>
      <c r="F15" s="337"/>
      <c r="G15" s="338"/>
    </row>
  </sheetData>
  <mergeCells count="4">
    <mergeCell ref="A3:A4"/>
    <mergeCell ref="B3:D3"/>
    <mergeCell ref="E3:G3"/>
    <mergeCell ref="A2:G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6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1.5546875" defaultRowHeight="13.2"/>
  <cols>
    <col min="1" max="1" width="20.33203125" style="1" bestFit="1" customWidth="1"/>
    <col min="2" max="2" width="15.5546875" style="1" customWidth="1"/>
    <col min="3" max="3" width="8.6640625" style="1" bestFit="1" customWidth="1"/>
    <col min="4" max="4" width="18.44140625" style="1" bestFit="1" customWidth="1"/>
    <col min="5" max="5" width="10.88671875" style="1" bestFit="1" customWidth="1"/>
    <col min="6" max="6" width="17.44140625" style="1" bestFit="1" customWidth="1"/>
    <col min="7" max="7" width="11" style="1" bestFit="1" customWidth="1"/>
    <col min="8" max="9" width="14.88671875" style="1" bestFit="1" customWidth="1"/>
    <col min="10" max="10" width="14.88671875" style="1" customWidth="1"/>
    <col min="11" max="16384" width="11.5546875" style="1"/>
  </cols>
  <sheetData>
    <row r="1" spans="1:10" ht="13.8" thickBot="1">
      <c r="A1" s="1" t="s">
        <v>154</v>
      </c>
    </row>
    <row r="2" spans="1:10" ht="16.2" thickBot="1">
      <c r="A2" s="398" t="s">
        <v>108</v>
      </c>
      <c r="B2" s="399"/>
      <c r="C2" s="399"/>
      <c r="D2" s="399"/>
      <c r="E2" s="399"/>
      <c r="F2" s="399"/>
      <c r="G2" s="399"/>
      <c r="H2" s="399"/>
      <c r="I2" s="400"/>
    </row>
    <row r="3" spans="1:10" ht="106.5" customHeight="1" thickBot="1">
      <c r="A3" s="13" t="s">
        <v>0</v>
      </c>
      <c r="B3" s="14" t="s">
        <v>13</v>
      </c>
      <c r="C3" s="14" t="s">
        <v>1</v>
      </c>
      <c r="D3" s="14" t="s">
        <v>36</v>
      </c>
      <c r="E3" s="14" t="s">
        <v>37</v>
      </c>
      <c r="F3" s="14" t="s">
        <v>32</v>
      </c>
      <c r="G3" s="16" t="s">
        <v>38</v>
      </c>
      <c r="H3" s="14" t="s">
        <v>20</v>
      </c>
      <c r="I3" s="15" t="s">
        <v>81</v>
      </c>
      <c r="J3" s="45"/>
    </row>
    <row r="4" spans="1:10" ht="14.4" thickBot="1">
      <c r="A4" s="56" t="s">
        <v>4</v>
      </c>
      <c r="B4" s="29">
        <v>299771.13</v>
      </c>
      <c r="C4" s="30">
        <v>1198</v>
      </c>
      <c r="D4" s="57">
        <v>65062965.333333336</v>
      </c>
      <c r="E4" s="58">
        <f>D4/$B4</f>
        <v>217.04213255403658</v>
      </c>
      <c r="F4" s="69">
        <f t="shared" ref="F4:F14" si="0">(E4/E$14)*100</f>
        <v>36.079802443388424</v>
      </c>
      <c r="G4" s="30">
        <v>3466</v>
      </c>
      <c r="H4" s="60">
        <f>D4/G4</f>
        <v>18771.773033275629</v>
      </c>
      <c r="I4" s="72">
        <f t="shared" ref="I4:I14" si="1">(H4/H$14)*100</f>
        <v>190.29714587233781</v>
      </c>
      <c r="J4" s="188"/>
    </row>
    <row r="5" spans="1:10" ht="13.8">
      <c r="A5" s="322" t="s">
        <v>5</v>
      </c>
      <c r="B5" s="10">
        <v>102875.14</v>
      </c>
      <c r="C5" s="11">
        <v>726</v>
      </c>
      <c r="D5" s="53">
        <v>35451088.666666672</v>
      </c>
      <c r="E5" s="54">
        <f t="shared" ref="E5:E14" si="2">D5/$B5</f>
        <v>344.60306607278176</v>
      </c>
      <c r="F5" s="70">
        <f t="shared" si="0"/>
        <v>57.284778761544928</v>
      </c>
      <c r="G5" s="11">
        <v>2443</v>
      </c>
      <c r="H5" s="55">
        <f t="shared" ref="H5:H14" si="3">D5/G5</f>
        <v>14511.29294583163</v>
      </c>
      <c r="I5" s="323">
        <f t="shared" si="1"/>
        <v>147.10691555955177</v>
      </c>
      <c r="J5" s="188"/>
    </row>
    <row r="6" spans="1:10" ht="13.8">
      <c r="A6" s="324" t="s">
        <v>6</v>
      </c>
      <c r="B6" s="3">
        <v>231243.08</v>
      </c>
      <c r="C6" s="6">
        <v>3385</v>
      </c>
      <c r="D6" s="50">
        <v>44264524</v>
      </c>
      <c r="E6" s="41">
        <f t="shared" si="2"/>
        <v>191.41988594858711</v>
      </c>
      <c r="F6" s="5">
        <f t="shared" si="0"/>
        <v>31.820511471621739</v>
      </c>
      <c r="G6" s="6">
        <v>7878</v>
      </c>
      <c r="H6" s="42">
        <f t="shared" si="3"/>
        <v>5618.7514597613608</v>
      </c>
      <c r="I6" s="325">
        <f t="shared" si="1"/>
        <v>56.959583107213838</v>
      </c>
      <c r="J6" s="188"/>
    </row>
    <row r="7" spans="1:10" ht="13.8">
      <c r="A7" s="324" t="s">
        <v>7</v>
      </c>
      <c r="B7" s="3">
        <v>48853.1</v>
      </c>
      <c r="C7" s="6">
        <v>716</v>
      </c>
      <c r="D7" s="50">
        <v>15932012.666666668</v>
      </c>
      <c r="E7" s="41">
        <f t="shared" si="2"/>
        <v>326.12081253117344</v>
      </c>
      <c r="F7" s="71">
        <f t="shared" si="0"/>
        <v>54.212398073782275</v>
      </c>
      <c r="G7" s="6">
        <v>1972</v>
      </c>
      <c r="H7" s="42">
        <f t="shared" si="3"/>
        <v>8079.1139283299535</v>
      </c>
      <c r="I7" s="325">
        <f t="shared" si="1"/>
        <v>81.901284391907183</v>
      </c>
      <c r="J7" s="188"/>
    </row>
    <row r="8" spans="1:10" ht="13.8">
      <c r="A8" s="324" t="s">
        <v>8</v>
      </c>
      <c r="B8" s="3">
        <v>413782.1</v>
      </c>
      <c r="C8" s="6">
        <v>1409</v>
      </c>
      <c r="D8" s="50">
        <v>130891871</v>
      </c>
      <c r="E8" s="41">
        <f t="shared" si="2"/>
        <v>316.33043333677318</v>
      </c>
      <c r="F8" s="71">
        <f t="shared" si="0"/>
        <v>52.58490325043558</v>
      </c>
      <c r="G8" s="6">
        <v>4769</v>
      </c>
      <c r="H8" s="42">
        <f t="shared" si="3"/>
        <v>27446.397777311806</v>
      </c>
      <c r="I8" s="326">
        <f t="shared" si="1"/>
        <v>278.23536712493041</v>
      </c>
      <c r="J8" s="188"/>
    </row>
    <row r="9" spans="1:10" ht="13.8">
      <c r="A9" s="324" t="s">
        <v>9</v>
      </c>
      <c r="B9" s="3">
        <v>49725.59</v>
      </c>
      <c r="C9" s="6">
        <v>1032</v>
      </c>
      <c r="D9" s="50">
        <v>13811549.333333334</v>
      </c>
      <c r="E9" s="41">
        <f t="shared" si="2"/>
        <v>277.75536365346966</v>
      </c>
      <c r="F9" s="5">
        <f t="shared" si="0"/>
        <v>46.172411458930426</v>
      </c>
      <c r="G9" s="6">
        <v>3023</v>
      </c>
      <c r="H9" s="42">
        <f t="shared" si="3"/>
        <v>4568.8221413606798</v>
      </c>
      <c r="I9" s="325">
        <f t="shared" si="1"/>
        <v>46.316019907021328</v>
      </c>
      <c r="J9" s="188"/>
    </row>
    <row r="10" spans="1:10" ht="13.8">
      <c r="A10" s="324" t="s">
        <v>10</v>
      </c>
      <c r="B10" s="3">
        <v>179782.6</v>
      </c>
      <c r="C10" s="6">
        <v>882</v>
      </c>
      <c r="D10" s="50">
        <v>50150410.666666672</v>
      </c>
      <c r="E10" s="41">
        <f t="shared" si="2"/>
        <v>278.95030256913998</v>
      </c>
      <c r="F10" s="5">
        <f t="shared" si="0"/>
        <v>46.37105104794464</v>
      </c>
      <c r="G10" s="6">
        <v>2231</v>
      </c>
      <c r="H10" s="42">
        <f t="shared" si="3"/>
        <v>22478.893171970718</v>
      </c>
      <c r="I10" s="326">
        <f t="shared" si="1"/>
        <v>227.87773991366907</v>
      </c>
      <c r="J10" s="188"/>
    </row>
    <row r="11" spans="1:10" ht="13.8">
      <c r="A11" s="324" t="s">
        <v>11</v>
      </c>
      <c r="B11" s="3">
        <v>108984.5</v>
      </c>
      <c r="C11" s="6">
        <v>524</v>
      </c>
      <c r="D11" s="50">
        <v>18351267.333333332</v>
      </c>
      <c r="E11" s="41">
        <f t="shared" si="2"/>
        <v>168.38419530606032</v>
      </c>
      <c r="F11" s="5">
        <f t="shared" si="0"/>
        <v>27.991194289058324</v>
      </c>
      <c r="G11" s="6">
        <v>1580</v>
      </c>
      <c r="H11" s="42">
        <f t="shared" si="3"/>
        <v>11614.726160337552</v>
      </c>
      <c r="I11" s="325">
        <f t="shared" si="1"/>
        <v>117.74323259092432</v>
      </c>
      <c r="J11" s="188"/>
    </row>
    <row r="12" spans="1:10" ht="14.4" thickBot="1">
      <c r="A12" s="327" t="s">
        <v>12</v>
      </c>
      <c r="B12" s="34">
        <v>214506.45</v>
      </c>
      <c r="C12" s="35">
        <v>1642</v>
      </c>
      <c r="D12" s="62">
        <v>25969379.666666664</v>
      </c>
      <c r="E12" s="63">
        <f t="shared" si="2"/>
        <v>121.06572863737506</v>
      </c>
      <c r="F12" s="64">
        <f t="shared" si="0"/>
        <v>20.12525181401756</v>
      </c>
      <c r="G12" s="35">
        <v>3414</v>
      </c>
      <c r="H12" s="65">
        <f t="shared" si="3"/>
        <v>7606.7310095684434</v>
      </c>
      <c r="I12" s="328">
        <f t="shared" si="1"/>
        <v>77.112545414517484</v>
      </c>
      <c r="J12" s="188"/>
    </row>
    <row r="13" spans="1:10" s="2" customFormat="1" ht="14.4" thickBot="1">
      <c r="A13" s="66" t="s">
        <v>14</v>
      </c>
      <c r="B13" s="29">
        <f>SUM(B4:B12)</f>
        <v>1649523.69</v>
      </c>
      <c r="C13" s="30">
        <f>SUM(C4:C12)</f>
        <v>11514</v>
      </c>
      <c r="D13" s="57">
        <v>399885068.66666657</v>
      </c>
      <c r="E13" s="58">
        <f t="shared" si="2"/>
        <v>242.42456843203422</v>
      </c>
      <c r="F13" s="59">
        <f t="shared" si="0"/>
        <v>40.299228695948514</v>
      </c>
      <c r="G13" s="30">
        <v>30776</v>
      </c>
      <c r="H13" s="60">
        <f t="shared" si="3"/>
        <v>12993.406182306557</v>
      </c>
      <c r="I13" s="61">
        <f t="shared" si="1"/>
        <v>131.71947621942149</v>
      </c>
      <c r="J13" s="188"/>
    </row>
    <row r="14" spans="1:10" s="2" customFormat="1" ht="14.4" thickBot="1">
      <c r="A14" s="68" t="s">
        <v>15</v>
      </c>
      <c r="B14" s="29">
        <v>20199488.579999998</v>
      </c>
      <c r="C14" s="30">
        <v>441467</v>
      </c>
      <c r="D14" s="57">
        <v>12151230830</v>
      </c>
      <c r="E14" s="58">
        <f t="shared" si="2"/>
        <v>601.56131091513021</v>
      </c>
      <c r="F14" s="59">
        <f t="shared" si="0"/>
        <v>100</v>
      </c>
      <c r="G14" s="30">
        <v>1231820</v>
      </c>
      <c r="H14" s="60">
        <f t="shared" si="3"/>
        <v>9864.4532723936936</v>
      </c>
      <c r="I14" s="61">
        <f t="shared" si="1"/>
        <v>100</v>
      </c>
      <c r="J14" s="188"/>
    </row>
    <row r="15" spans="1:10" ht="13.8" thickBot="1">
      <c r="A15" s="396" t="s">
        <v>35</v>
      </c>
      <c r="B15" s="397"/>
      <c r="C15" s="397"/>
      <c r="D15" s="397"/>
      <c r="E15" s="397"/>
      <c r="F15" s="329"/>
      <c r="G15" s="329"/>
      <c r="H15" s="329"/>
      <c r="I15" s="330"/>
      <c r="J15" s="188"/>
    </row>
    <row r="16" spans="1:10">
      <c r="J16" s="9"/>
    </row>
  </sheetData>
  <mergeCells count="2">
    <mergeCell ref="A15:E15"/>
    <mergeCell ref="A2:I2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BB44"/>
  <sheetViews>
    <sheetView zoomScale="90" zoomScaleNormal="90" workbookViewId="0">
      <pane xSplit="8" ySplit="3" topLeftCell="I4" activePane="bottomRight" state="frozen"/>
      <selection pane="topRight" activeCell="I1" sqref="I1"/>
      <selection pane="bottomLeft" activeCell="A3" sqref="A3"/>
      <selection pane="bottomRight" activeCell="A44" sqref="A44"/>
    </sheetView>
  </sheetViews>
  <sheetFormatPr defaultColWidth="9.109375" defaultRowHeight="13.2"/>
  <cols>
    <col min="1" max="1" width="26.6640625" style="51" customWidth="1"/>
    <col min="2" max="2" width="12.109375" style="51" bestFit="1" customWidth="1"/>
    <col min="3" max="3" width="8.6640625" style="51" bestFit="1" customWidth="1"/>
    <col min="4" max="4" width="7.33203125" style="138" bestFit="1" customWidth="1"/>
    <col min="5" max="5" width="11.88671875" style="51" bestFit="1" customWidth="1"/>
    <col min="6" max="6" width="12.6640625" style="51" bestFit="1" customWidth="1"/>
    <col min="7" max="7" width="9.6640625" style="51" bestFit="1" customWidth="1"/>
    <col min="8" max="8" width="14.109375" style="195" bestFit="1" customWidth="1"/>
    <col min="9" max="9" width="8.5546875" style="197" customWidth="1"/>
    <col min="10" max="10" width="11.88671875" style="51" bestFit="1" customWidth="1"/>
    <col min="11" max="11" width="12.88671875" style="51" bestFit="1" customWidth="1"/>
    <col min="12" max="12" width="9.6640625" style="51" bestFit="1" customWidth="1"/>
    <col min="13" max="13" width="13.109375" style="198" bestFit="1" customWidth="1"/>
    <col min="14" max="14" width="9.5546875" style="123" bestFit="1" customWidth="1"/>
    <col min="15" max="15" width="6.33203125" style="120" bestFit="1" customWidth="1"/>
    <col min="16" max="16" width="11.5546875" style="120" bestFit="1" customWidth="1"/>
    <col min="17" max="17" width="9" style="120" customWidth="1"/>
    <col min="18" max="18" width="12.6640625" style="120" customWidth="1"/>
    <col min="19" max="19" width="9" style="140" customWidth="1"/>
    <col min="20" max="20" width="6.33203125" style="51" bestFit="1" customWidth="1"/>
    <col min="21" max="21" width="11.5546875" style="51" bestFit="1" customWidth="1"/>
    <col min="22" max="22" width="9.109375" style="51" bestFit="1" customWidth="1"/>
    <col min="23" max="23" width="11.6640625" style="195" bestFit="1" customWidth="1"/>
    <col min="24" max="24" width="8.5546875" style="137" customWidth="1"/>
    <col min="25" max="25" width="6" style="51" customWidth="1"/>
    <col min="26" max="26" width="7.109375" style="51" customWidth="1"/>
    <col min="27" max="27" width="8.33203125" style="51" bestFit="1" customWidth="1"/>
    <col min="28" max="28" width="11.5546875" style="198" bestFit="1" customWidth="1"/>
    <col min="29" max="29" width="8.6640625" style="203" bestFit="1" customWidth="1"/>
    <col min="30" max="30" width="7.33203125" style="51" bestFit="1" customWidth="1"/>
    <col min="31" max="31" width="7" style="51" bestFit="1" customWidth="1"/>
    <col min="32" max="32" width="8.33203125" style="51" bestFit="1" customWidth="1"/>
    <col min="33" max="33" width="11.33203125" style="51" bestFit="1" customWidth="1"/>
    <col min="34" max="34" width="8.6640625" style="138" bestFit="1" customWidth="1"/>
    <col min="35" max="35" width="5.6640625" style="51" bestFit="1" customWidth="1"/>
    <col min="36" max="36" width="7" style="51" bestFit="1" customWidth="1"/>
    <col min="37" max="37" width="7.44140625" style="51" bestFit="1" customWidth="1"/>
    <col min="38" max="38" width="11.6640625" style="51" bestFit="1" customWidth="1"/>
    <col min="39" max="39" width="8.44140625" style="138" customWidth="1"/>
    <col min="40" max="40" width="7.33203125" style="51" customWidth="1"/>
    <col min="41" max="41" width="7" style="51" bestFit="1" customWidth="1"/>
    <col min="42" max="42" width="7.44140625" style="51" bestFit="1" customWidth="1"/>
    <col min="43" max="43" width="11.33203125" style="51" bestFit="1" customWidth="1"/>
    <col min="44" max="44" width="9.33203125" style="138" customWidth="1"/>
    <col min="45" max="45" width="6.88671875" style="51" customWidth="1"/>
    <col min="46" max="47" width="7.44140625" style="51" customWidth="1"/>
    <col min="48" max="48" width="11.5546875" style="51" bestFit="1" customWidth="1"/>
    <col min="49" max="49" width="8.44140625" style="138" customWidth="1"/>
    <col min="50" max="50" width="6.44140625" style="51" customWidth="1"/>
    <col min="51" max="51" width="7.88671875" style="51" customWidth="1"/>
    <col min="52" max="53" width="11.33203125" style="51" customWidth="1"/>
    <col min="54" max="54" width="6" style="51" customWidth="1"/>
    <col min="55" max="56" width="9.109375" style="51"/>
    <col min="57" max="57" width="4" style="51" bestFit="1" customWidth="1"/>
    <col min="58" max="58" width="25.88671875" style="51" customWidth="1"/>
    <col min="59" max="59" width="10.88671875" style="51" bestFit="1" customWidth="1"/>
    <col min="60" max="60" width="21" style="51" customWidth="1"/>
    <col min="61" max="61" width="12.88671875" style="51" customWidth="1"/>
    <col min="62" max="62" width="9" style="51" customWidth="1"/>
    <col min="63" max="63" width="7" style="51" bestFit="1" customWidth="1"/>
    <col min="64" max="64" width="9" style="51" bestFit="1" customWidth="1"/>
    <col min="65" max="65" width="7.44140625" style="51" bestFit="1" customWidth="1"/>
    <col min="66" max="66" width="9" style="51" bestFit="1" customWidth="1"/>
    <col min="67" max="67" width="6.44140625" style="51" bestFit="1" customWidth="1"/>
    <col min="68" max="68" width="9" style="51" bestFit="1" customWidth="1"/>
    <col min="69" max="69" width="7.44140625" style="51" bestFit="1" customWidth="1"/>
    <col min="70" max="70" width="9" style="51" bestFit="1" customWidth="1"/>
    <col min="71" max="71" width="6.44140625" style="51" bestFit="1" customWidth="1"/>
    <col min="72" max="72" width="9" style="51" bestFit="1" customWidth="1"/>
    <col min="73" max="73" width="7.44140625" style="51" bestFit="1" customWidth="1"/>
    <col min="74" max="74" width="9" style="51" bestFit="1" customWidth="1"/>
    <col min="75" max="75" width="7.44140625" style="51" bestFit="1" customWidth="1"/>
    <col min="76" max="76" width="9" style="51" bestFit="1" customWidth="1"/>
    <col min="77" max="77" width="7.44140625" style="51" bestFit="1" customWidth="1"/>
    <col min="78" max="78" width="9" style="51" bestFit="1" customWidth="1"/>
    <col min="79" max="16384" width="9.109375" style="51"/>
  </cols>
  <sheetData>
    <row r="1" spans="1:54" ht="13.8" thickBot="1">
      <c r="A1" s="352" t="s">
        <v>155</v>
      </c>
      <c r="B1" s="210"/>
      <c r="C1" s="217"/>
      <c r="D1" s="353"/>
      <c r="E1" s="354"/>
      <c r="F1" s="354"/>
      <c r="G1" s="354"/>
      <c r="H1" s="355"/>
      <c r="I1" s="356"/>
      <c r="J1" s="354"/>
      <c r="K1" s="354"/>
      <c r="L1" s="354"/>
      <c r="M1" s="357"/>
      <c r="N1" s="356"/>
      <c r="O1" s="358"/>
      <c r="P1" s="358"/>
      <c r="Q1" s="358"/>
      <c r="R1" s="359"/>
      <c r="S1" s="360"/>
      <c r="T1" s="67"/>
      <c r="U1" s="67"/>
      <c r="V1" s="67"/>
      <c r="W1" s="217"/>
      <c r="X1" s="220"/>
      <c r="Y1" s="67"/>
      <c r="Z1" s="67"/>
      <c r="AA1" s="67"/>
      <c r="AB1" s="213"/>
      <c r="AC1" s="353"/>
      <c r="AD1" s="354"/>
      <c r="AE1" s="354"/>
      <c r="AF1" s="354"/>
      <c r="AG1" s="355"/>
      <c r="AH1" s="361"/>
      <c r="AI1" s="67"/>
      <c r="AJ1" s="67"/>
      <c r="AK1" s="67"/>
      <c r="AL1" s="217"/>
      <c r="AM1" s="361"/>
      <c r="AN1" s="67"/>
      <c r="AO1" s="67"/>
      <c r="AP1" s="67"/>
      <c r="AQ1" s="217"/>
      <c r="AR1" s="361"/>
      <c r="AS1" s="67"/>
      <c r="AT1" s="67"/>
      <c r="AU1" s="67"/>
      <c r="AV1" s="217"/>
      <c r="AW1" s="361"/>
      <c r="AX1" s="67"/>
      <c r="AY1" s="67"/>
      <c r="AZ1" s="67"/>
      <c r="BA1" s="217"/>
      <c r="BB1" s="123"/>
    </row>
    <row r="2" spans="1:54" s="121" customFormat="1" ht="14.25" customHeight="1" thickBot="1">
      <c r="A2" s="408" t="s">
        <v>149</v>
      </c>
      <c r="B2" s="401" t="s">
        <v>80</v>
      </c>
      <c r="C2" s="403"/>
      <c r="D2" s="405" t="s">
        <v>14</v>
      </c>
      <c r="E2" s="406"/>
      <c r="F2" s="406"/>
      <c r="G2" s="406"/>
      <c r="H2" s="407"/>
      <c r="I2" s="410" t="s">
        <v>4</v>
      </c>
      <c r="J2" s="406"/>
      <c r="K2" s="406"/>
      <c r="L2" s="406"/>
      <c r="M2" s="407"/>
      <c r="N2" s="405" t="s">
        <v>5</v>
      </c>
      <c r="O2" s="406"/>
      <c r="P2" s="406"/>
      <c r="Q2" s="406"/>
      <c r="R2" s="407"/>
      <c r="S2" s="401" t="s">
        <v>6</v>
      </c>
      <c r="T2" s="402"/>
      <c r="U2" s="402"/>
      <c r="V2" s="402"/>
      <c r="W2" s="404"/>
      <c r="X2" s="401" t="s">
        <v>7</v>
      </c>
      <c r="Y2" s="402"/>
      <c r="Z2" s="402"/>
      <c r="AA2" s="402"/>
      <c r="AB2" s="403"/>
      <c r="AC2" s="405" t="s">
        <v>8</v>
      </c>
      <c r="AD2" s="406"/>
      <c r="AE2" s="406"/>
      <c r="AF2" s="406"/>
      <c r="AG2" s="407"/>
      <c r="AH2" s="401" t="s">
        <v>9</v>
      </c>
      <c r="AI2" s="402"/>
      <c r="AJ2" s="402"/>
      <c r="AK2" s="402"/>
      <c r="AL2" s="404"/>
      <c r="AM2" s="401" t="s">
        <v>40</v>
      </c>
      <c r="AN2" s="402"/>
      <c r="AO2" s="402"/>
      <c r="AP2" s="402"/>
      <c r="AQ2" s="404"/>
      <c r="AR2" s="401" t="s">
        <v>11</v>
      </c>
      <c r="AS2" s="402"/>
      <c r="AT2" s="402"/>
      <c r="AU2" s="402"/>
      <c r="AV2" s="404"/>
      <c r="AW2" s="401" t="s">
        <v>12</v>
      </c>
      <c r="AX2" s="402"/>
      <c r="AY2" s="402"/>
      <c r="AZ2" s="402"/>
      <c r="BA2" s="403"/>
      <c r="BB2" s="130"/>
    </row>
    <row r="3" spans="1:54" s="52" customFormat="1" ht="81.75" customHeight="1">
      <c r="A3" s="409"/>
      <c r="B3" s="124" t="s">
        <v>79</v>
      </c>
      <c r="C3" s="125" t="s">
        <v>146</v>
      </c>
      <c r="D3" s="215" t="s">
        <v>147</v>
      </c>
      <c r="E3" s="199" t="s">
        <v>150</v>
      </c>
      <c r="F3" s="199" t="s">
        <v>130</v>
      </c>
      <c r="G3" s="200" t="s">
        <v>142</v>
      </c>
      <c r="H3" s="201" t="s">
        <v>143</v>
      </c>
      <c r="I3" s="215" t="s">
        <v>148</v>
      </c>
      <c r="J3" s="199" t="s">
        <v>150</v>
      </c>
      <c r="K3" s="199" t="s">
        <v>131</v>
      </c>
      <c r="L3" s="200" t="s">
        <v>144</v>
      </c>
      <c r="M3" s="201" t="s">
        <v>145</v>
      </c>
      <c r="N3" s="349" t="s">
        <v>148</v>
      </c>
      <c r="O3" s="199" t="s">
        <v>150</v>
      </c>
      <c r="P3" s="199" t="s">
        <v>131</v>
      </c>
      <c r="Q3" s="200" t="s">
        <v>144</v>
      </c>
      <c r="R3" s="348" t="s">
        <v>145</v>
      </c>
      <c r="S3" s="124" t="s">
        <v>148</v>
      </c>
      <c r="T3" s="116" t="s">
        <v>150</v>
      </c>
      <c r="U3" s="116" t="s">
        <v>131</v>
      </c>
      <c r="V3" s="52" t="s">
        <v>144</v>
      </c>
      <c r="W3" s="204" t="s">
        <v>145</v>
      </c>
      <c r="X3" s="124" t="s">
        <v>148</v>
      </c>
      <c r="Y3" s="116" t="s">
        <v>150</v>
      </c>
      <c r="Z3" s="116" t="s">
        <v>82</v>
      </c>
      <c r="AA3" s="52" t="s">
        <v>144</v>
      </c>
      <c r="AB3" s="196" t="s">
        <v>145</v>
      </c>
      <c r="AC3" s="215" t="s">
        <v>148</v>
      </c>
      <c r="AD3" s="199" t="s">
        <v>150</v>
      </c>
      <c r="AE3" s="199" t="s">
        <v>82</v>
      </c>
      <c r="AF3" s="200" t="s">
        <v>144</v>
      </c>
      <c r="AG3" s="348" t="s">
        <v>145</v>
      </c>
      <c r="AH3" s="124" t="s">
        <v>148</v>
      </c>
      <c r="AI3" s="116" t="s">
        <v>150</v>
      </c>
      <c r="AJ3" s="116" t="s">
        <v>82</v>
      </c>
      <c r="AK3" s="52" t="s">
        <v>144</v>
      </c>
      <c r="AL3" s="204" t="s">
        <v>145</v>
      </c>
      <c r="AM3" s="124" t="s">
        <v>148</v>
      </c>
      <c r="AN3" s="116" t="s">
        <v>150</v>
      </c>
      <c r="AO3" s="116" t="s">
        <v>82</v>
      </c>
      <c r="AP3" s="52" t="s">
        <v>144</v>
      </c>
      <c r="AQ3" s="204" t="s">
        <v>145</v>
      </c>
      <c r="AR3" s="124" t="s">
        <v>148</v>
      </c>
      <c r="AS3" s="116" t="s">
        <v>150</v>
      </c>
      <c r="AT3" s="116" t="s">
        <v>82</v>
      </c>
      <c r="AU3" s="52" t="s">
        <v>144</v>
      </c>
      <c r="AV3" s="204" t="s">
        <v>145</v>
      </c>
      <c r="AW3" s="124" t="s">
        <v>148</v>
      </c>
      <c r="AX3" s="116" t="s">
        <v>150</v>
      </c>
      <c r="AY3" s="116" t="s">
        <v>82</v>
      </c>
      <c r="AZ3" s="52" t="s">
        <v>144</v>
      </c>
      <c r="BA3" s="196" t="s">
        <v>145</v>
      </c>
      <c r="BB3" s="141"/>
    </row>
    <row r="4" spans="1:54" s="246" customFormat="1">
      <c r="A4" s="231" t="s">
        <v>41</v>
      </c>
      <c r="B4" s="232">
        <v>2527354</v>
      </c>
      <c r="C4" s="233">
        <v>2</v>
      </c>
      <c r="D4" s="234">
        <v>1</v>
      </c>
      <c r="E4" s="235">
        <v>123093</v>
      </c>
      <c r="F4" s="221">
        <f t="shared" ref="F4:F42" si="0">E4/B4</f>
        <v>4.8704297063252716E-2</v>
      </c>
      <c r="G4" s="221">
        <f>E4/E$42</f>
        <v>0.4341782242476403</v>
      </c>
      <c r="H4" s="236">
        <f>G4</f>
        <v>0.4341782242476403</v>
      </c>
      <c r="I4" s="237">
        <v>1</v>
      </c>
      <c r="J4" s="238">
        <v>10761</v>
      </c>
      <c r="K4" s="221">
        <f>J4/$E4</f>
        <v>8.7421705539713873E-2</v>
      </c>
      <c r="L4" s="221">
        <f>J4/J$42</f>
        <v>0.37049406093992082</v>
      </c>
      <c r="M4" s="236">
        <f>L4</f>
        <v>0.37049406093992082</v>
      </c>
      <c r="N4" s="239">
        <v>2</v>
      </c>
      <c r="O4" s="240">
        <v>8755</v>
      </c>
      <c r="P4" s="221">
        <f t="shared" ref="P4:P42" si="1">O4/$E4</f>
        <v>7.1125084285865156E-2</v>
      </c>
      <c r="Q4" s="221">
        <f t="shared" ref="Q4:Q19" si="2">O4/O$42</f>
        <v>0.32427126930627059</v>
      </c>
      <c r="R4" s="241">
        <f>Q4</f>
        <v>0.32427126930627059</v>
      </c>
      <c r="S4" s="242">
        <v>2</v>
      </c>
      <c r="T4" s="238">
        <v>6584</v>
      </c>
      <c r="U4" s="221">
        <f>T4/$E4</f>
        <v>5.348801312828512E-2</v>
      </c>
      <c r="V4" s="221">
        <f>T4/T$42</f>
        <v>0.24386088373643469</v>
      </c>
      <c r="W4" s="241">
        <f>V4</f>
        <v>0.24386088373643469</v>
      </c>
      <c r="X4" s="242">
        <v>1</v>
      </c>
      <c r="Y4" s="238">
        <v>1903</v>
      </c>
      <c r="Z4" s="221">
        <f>Y4/$E4</f>
        <v>1.545985555636795E-2</v>
      </c>
      <c r="AA4" s="221">
        <f>Y4/Y$42</f>
        <v>0.17851782363977486</v>
      </c>
      <c r="AB4" s="236">
        <f>AA4</f>
        <v>0.17851782363977486</v>
      </c>
      <c r="AC4" s="237">
        <v>1</v>
      </c>
      <c r="AD4" s="238">
        <v>82717</v>
      </c>
      <c r="AE4" s="221">
        <f>AD4/$E4</f>
        <v>0.67198784658753952</v>
      </c>
      <c r="AF4" s="221">
        <f>AD4/AD$42</f>
        <v>0.61990017686381482</v>
      </c>
      <c r="AG4" s="241">
        <f>AF4</f>
        <v>0.61990017686381482</v>
      </c>
      <c r="AH4" s="242">
        <v>4</v>
      </c>
      <c r="AI4" s="238">
        <v>1210</v>
      </c>
      <c r="AJ4" s="221">
        <f>AI4/$E4</f>
        <v>9.8299659606963848E-3</v>
      </c>
      <c r="AK4" s="221">
        <f>AI4/AI$42</f>
        <v>9.9326875718272867E-2</v>
      </c>
      <c r="AL4" s="241">
        <f>AK4</f>
        <v>9.9326875718272867E-2</v>
      </c>
      <c r="AM4" s="243">
        <v>2</v>
      </c>
      <c r="AN4" s="238">
        <v>6510</v>
      </c>
      <c r="AO4" s="221">
        <f>AN4/$E4</f>
        <v>5.2886841656308643E-2</v>
      </c>
      <c r="AP4" s="221">
        <f>AN4/AN$42</f>
        <v>0.25251153950583766</v>
      </c>
      <c r="AQ4" s="241">
        <f>AP4</f>
        <v>0.25251153950583766</v>
      </c>
      <c r="AR4" s="242">
        <v>1</v>
      </c>
      <c r="AS4" s="238">
        <v>4554</v>
      </c>
      <c r="AT4" s="221">
        <f>AS4/$E4</f>
        <v>3.6996417342984575E-2</v>
      </c>
      <c r="AU4" s="221">
        <f>AS4/AS$42</f>
        <v>0.43537284894837475</v>
      </c>
      <c r="AV4" s="241">
        <f>AU4</f>
        <v>0.43537284894837475</v>
      </c>
      <c r="AW4" s="242">
        <v>15</v>
      </c>
      <c r="AX4" s="244">
        <v>99</v>
      </c>
      <c r="AY4" s="221">
        <f>AX4/$E4</f>
        <v>8.0426994223879505E-4</v>
      </c>
      <c r="AZ4" s="221">
        <f>AX4/AX$42</f>
        <v>1.2459098917694438E-2</v>
      </c>
      <c r="BA4" s="236">
        <f>AZ4</f>
        <v>1.2459098917694438E-2</v>
      </c>
      <c r="BB4" s="245"/>
    </row>
    <row r="5" spans="1:54">
      <c r="A5" s="122" t="s">
        <v>42</v>
      </c>
      <c r="B5" s="126">
        <v>4518297</v>
      </c>
      <c r="C5" s="127">
        <v>1</v>
      </c>
      <c r="D5" s="203">
        <v>2</v>
      </c>
      <c r="E5" s="119">
        <v>69626</v>
      </c>
      <c r="F5" s="44">
        <f t="shared" si="0"/>
        <v>1.5409788245438491E-2</v>
      </c>
      <c r="G5" s="44">
        <f t="shared" ref="G5:H42" si="3">E5/E$42</f>
        <v>0.245587426104378</v>
      </c>
      <c r="H5" s="131">
        <f>H4+G5</f>
        <v>0.6797656503520183</v>
      </c>
      <c r="I5" s="192">
        <v>2</v>
      </c>
      <c r="J5" s="118">
        <v>7140</v>
      </c>
      <c r="K5" s="44">
        <f t="shared" ref="K5:K42" si="4">J5/$E5</f>
        <v>0.10254789877344669</v>
      </c>
      <c r="L5" s="44">
        <f t="shared" ref="L5:M42" si="5">J5/J$42</f>
        <v>0.24582544327767258</v>
      </c>
      <c r="M5" s="131">
        <f>M4+L5</f>
        <v>0.61631950421759341</v>
      </c>
      <c r="N5" s="133">
        <v>3</v>
      </c>
      <c r="O5" s="120">
        <v>2054</v>
      </c>
      <c r="P5" s="44">
        <f t="shared" si="1"/>
        <v>2.9500473960876683E-2</v>
      </c>
      <c r="Q5" s="44">
        <f t="shared" si="2"/>
        <v>7.6076891736730989E-2</v>
      </c>
      <c r="R5" s="202">
        <f t="shared" ref="R5:R19" si="6">R4+Q5</f>
        <v>0.40034816104300158</v>
      </c>
      <c r="S5" s="134">
        <v>1</v>
      </c>
      <c r="T5" s="118">
        <v>8093</v>
      </c>
      <c r="U5" s="44">
        <f t="shared" ref="U5:U42" si="7">T5/$E5</f>
        <v>0.1162353143940482</v>
      </c>
      <c r="V5" s="44">
        <f t="shared" ref="V5:V42" si="8">T5/T$42</f>
        <v>0.29975184266083926</v>
      </c>
      <c r="W5" s="202">
        <f>W4+V5</f>
        <v>0.54361272639727398</v>
      </c>
      <c r="X5" s="134">
        <v>5</v>
      </c>
      <c r="Y5" s="117">
        <v>816</v>
      </c>
      <c r="Z5" s="44">
        <f t="shared" ref="Z5:Z42" si="9">Y5/$E5</f>
        <v>1.171975985982248E-2</v>
      </c>
      <c r="AA5" s="44">
        <f t="shared" ref="AA5:AA42" si="10">Y5/Y$42</f>
        <v>7.6547842401500935E-2</v>
      </c>
      <c r="AB5" s="131">
        <f>AB4+AA5</f>
        <v>0.25506566604127578</v>
      </c>
      <c r="AC5" s="192">
        <v>2</v>
      </c>
      <c r="AD5" s="118">
        <v>33600</v>
      </c>
      <c r="AE5" s="44">
        <f t="shared" ref="AE5:AE42" si="11">AD5/$E5</f>
        <v>0.48257834716916093</v>
      </c>
      <c r="AF5" s="44">
        <f t="shared" ref="AF5:AG42" si="12">AD5/AD$42</f>
        <v>0.25180610929584218</v>
      </c>
      <c r="AG5" s="202">
        <f>AG4+AF5</f>
        <v>0.87170628615965695</v>
      </c>
      <c r="AH5" s="134">
        <v>2</v>
      </c>
      <c r="AI5" s="118">
        <v>1958</v>
      </c>
      <c r="AJ5" s="44">
        <f t="shared" ref="AJ5:AJ42" si="13">AI5/$E5</f>
        <v>2.8121678683250509E-2</v>
      </c>
      <c r="AK5" s="44">
        <f t="shared" ref="AK5:AL42" si="14">AI5/AI$42</f>
        <v>0.16072894434411428</v>
      </c>
      <c r="AL5" s="202">
        <f>AL4+AK5</f>
        <v>0.26005582006238714</v>
      </c>
      <c r="AM5" s="137">
        <v>1</v>
      </c>
      <c r="AN5" s="118">
        <v>12227</v>
      </c>
      <c r="AO5" s="44">
        <f t="shared" ref="AO5:AO42" si="15">AN5/$E5</f>
        <v>0.17560968603682534</v>
      </c>
      <c r="AP5" s="44">
        <f t="shared" ref="AP5:AQ42" si="16">AN5/AN$42</f>
        <v>0.47426399286296111</v>
      </c>
      <c r="AQ5" s="202">
        <f>AQ4+AP5</f>
        <v>0.72677553236879877</v>
      </c>
      <c r="AR5" s="134">
        <v>2</v>
      </c>
      <c r="AS5" s="118">
        <v>2265</v>
      </c>
      <c r="AT5" s="44">
        <f t="shared" ref="AT5:AT42" si="17">AS5/$E5</f>
        <v>3.2530951081492544E-2</v>
      </c>
      <c r="AU5" s="44">
        <f t="shared" ref="AU5:AU42" si="18">AS5/AS$42</f>
        <v>0.21653919694072657</v>
      </c>
      <c r="AV5" s="202">
        <f>AV4+AU5</f>
        <v>0.65191204588910134</v>
      </c>
      <c r="AW5" s="134">
        <v>2</v>
      </c>
      <c r="AX5" s="118">
        <v>1473</v>
      </c>
      <c r="AY5" s="44">
        <f t="shared" ref="AY5:AY42" si="19">AX5/$E5</f>
        <v>2.1155890041076611E-2</v>
      </c>
      <c r="AZ5" s="44">
        <f t="shared" ref="AZ5:BA42" si="20">AX5/AX$42</f>
        <v>0.18537628995721117</v>
      </c>
      <c r="BA5" s="131">
        <f>BA4+AZ5</f>
        <v>0.19783538887490562</v>
      </c>
      <c r="BB5" s="123"/>
    </row>
    <row r="6" spans="1:54" s="246" customFormat="1">
      <c r="A6" s="231" t="s">
        <v>43</v>
      </c>
      <c r="B6" s="232">
        <v>1562328</v>
      </c>
      <c r="C6" s="233">
        <v>5</v>
      </c>
      <c r="D6" s="234">
        <v>3</v>
      </c>
      <c r="E6" s="235">
        <v>29068</v>
      </c>
      <c r="F6" s="221">
        <f t="shared" si="0"/>
        <v>1.860556810093655E-2</v>
      </c>
      <c r="G6" s="221">
        <f t="shared" si="3"/>
        <v>0.10252973461066354</v>
      </c>
      <c r="H6" s="236">
        <f t="shared" ref="H6:H41" si="21">H5+G6</f>
        <v>0.78229538496268181</v>
      </c>
      <c r="I6" s="237">
        <v>5</v>
      </c>
      <c r="J6" s="238">
        <v>1369</v>
      </c>
      <c r="K6" s="221">
        <f t="shared" si="4"/>
        <v>4.7096463464978672E-2</v>
      </c>
      <c r="L6" s="221">
        <f t="shared" si="5"/>
        <v>4.7133757961783443E-2</v>
      </c>
      <c r="M6" s="236">
        <f t="shared" ref="M6:M41" si="22">M5+L6</f>
        <v>0.66345326217937683</v>
      </c>
      <c r="N6" s="239">
        <v>1</v>
      </c>
      <c r="O6" s="240">
        <v>13157</v>
      </c>
      <c r="P6" s="221">
        <f t="shared" si="1"/>
        <v>0.45262831980184393</v>
      </c>
      <c r="Q6" s="221">
        <f t="shared" si="2"/>
        <v>0.48731434497573983</v>
      </c>
      <c r="R6" s="241">
        <f t="shared" si="6"/>
        <v>0.88766250601874142</v>
      </c>
      <c r="S6" s="242">
        <v>3</v>
      </c>
      <c r="T6" s="238">
        <v>3497</v>
      </c>
      <c r="U6" s="221">
        <f t="shared" si="7"/>
        <v>0.120304114490161</v>
      </c>
      <c r="V6" s="221">
        <f t="shared" si="8"/>
        <v>0.12952331567835845</v>
      </c>
      <c r="W6" s="241">
        <f t="shared" ref="W6:W42" si="23">W5+V6</f>
        <v>0.67313604207563249</v>
      </c>
      <c r="X6" s="242">
        <v>3</v>
      </c>
      <c r="Y6" s="238">
        <v>1564</v>
      </c>
      <c r="Z6" s="221">
        <f t="shared" si="9"/>
        <v>5.3804871336177243E-2</v>
      </c>
      <c r="AA6" s="221">
        <f t="shared" si="10"/>
        <v>0.14671669793621014</v>
      </c>
      <c r="AB6" s="236">
        <f t="shared" ref="AB6:AB42" si="24">AB5+AA6</f>
        <v>0.4017823639774859</v>
      </c>
      <c r="AC6" s="237">
        <v>5</v>
      </c>
      <c r="AD6" s="238">
        <v>2499</v>
      </c>
      <c r="AE6" s="221">
        <f t="shared" si="11"/>
        <v>8.5970827026283198E-2</v>
      </c>
      <c r="AF6" s="221">
        <f t="shared" si="12"/>
        <v>1.8728079378878264E-2</v>
      </c>
      <c r="AG6" s="241">
        <f t="shared" ref="AG6:AG41" si="25">AG5+AF6</f>
        <v>0.89043436553853517</v>
      </c>
      <c r="AH6" s="242">
        <v>1</v>
      </c>
      <c r="AI6" s="238">
        <v>3863</v>
      </c>
      <c r="AJ6" s="221">
        <f t="shared" si="13"/>
        <v>0.132895280033026</v>
      </c>
      <c r="AK6" s="221">
        <f t="shared" si="14"/>
        <v>0.31710720735511411</v>
      </c>
      <c r="AL6" s="241">
        <f t="shared" ref="AL6:AL41" si="26">AL5+AK6</f>
        <v>0.57716302741750125</v>
      </c>
      <c r="AM6" s="243">
        <v>5</v>
      </c>
      <c r="AN6" s="238">
        <v>1312</v>
      </c>
      <c r="AO6" s="221">
        <f t="shared" si="15"/>
        <v>4.5135544241089856E-2</v>
      </c>
      <c r="AP6" s="221">
        <f t="shared" si="16"/>
        <v>5.0890190450331642E-2</v>
      </c>
      <c r="AQ6" s="241">
        <f t="shared" ref="AQ6:AQ41" si="27">AQ5+AP6</f>
        <v>0.77766572281913038</v>
      </c>
      <c r="AR6" s="242">
        <v>4</v>
      </c>
      <c r="AS6" s="244">
        <v>748</v>
      </c>
      <c r="AT6" s="221">
        <f t="shared" si="17"/>
        <v>2.5732764552084765E-2</v>
      </c>
      <c r="AU6" s="221">
        <f t="shared" si="18"/>
        <v>7.1510516252390063E-2</v>
      </c>
      <c r="AV6" s="241">
        <f t="shared" ref="AV6:AV42" si="28">AV5+AU6</f>
        <v>0.72342256214149137</v>
      </c>
      <c r="AW6" s="242">
        <v>4</v>
      </c>
      <c r="AX6" s="238">
        <v>1059</v>
      </c>
      <c r="AY6" s="221">
        <f t="shared" si="19"/>
        <v>3.6431815054355304E-2</v>
      </c>
      <c r="AZ6" s="221">
        <f t="shared" si="20"/>
        <v>0.13327460357412535</v>
      </c>
      <c r="BA6" s="236">
        <f t="shared" ref="BA6:BA41" si="29">BA5+AZ6</f>
        <v>0.33110999244903094</v>
      </c>
      <c r="BB6" s="245"/>
    </row>
    <row r="7" spans="1:54">
      <c r="A7" s="122" t="s">
        <v>44</v>
      </c>
      <c r="B7" s="126">
        <v>1676453</v>
      </c>
      <c r="C7" s="127">
        <v>4</v>
      </c>
      <c r="D7" s="203">
        <v>4</v>
      </c>
      <c r="E7" s="119">
        <v>11366</v>
      </c>
      <c r="F7" s="44">
        <f t="shared" si="0"/>
        <v>6.7797904265732472E-3</v>
      </c>
      <c r="G7" s="44">
        <f t="shared" si="3"/>
        <v>4.0090579454548018E-2</v>
      </c>
      <c r="H7" s="131">
        <f t="shared" si="21"/>
        <v>0.82238596441722978</v>
      </c>
      <c r="I7" s="192">
        <v>6</v>
      </c>
      <c r="J7" s="118">
        <v>1080</v>
      </c>
      <c r="K7" s="44">
        <f t="shared" si="4"/>
        <v>9.5020235790955476E-2</v>
      </c>
      <c r="L7" s="44">
        <f t="shared" si="5"/>
        <v>3.7183680495782405E-2</v>
      </c>
      <c r="M7" s="131">
        <f t="shared" si="22"/>
        <v>0.70063694267515919</v>
      </c>
      <c r="N7" s="133">
        <v>5</v>
      </c>
      <c r="O7" s="120">
        <v>638</v>
      </c>
      <c r="P7" s="44">
        <f t="shared" si="1"/>
        <v>5.6132324476508885E-2</v>
      </c>
      <c r="Q7" s="44">
        <f t="shared" si="2"/>
        <v>2.3630504833512353E-2</v>
      </c>
      <c r="R7" s="202">
        <f t="shared" si="6"/>
        <v>0.91129301085225378</v>
      </c>
      <c r="S7" s="134">
        <v>4</v>
      </c>
      <c r="T7" s="118">
        <v>1800</v>
      </c>
      <c r="U7" s="44">
        <f t="shared" si="7"/>
        <v>0.15836705965159248</v>
      </c>
      <c r="V7" s="44">
        <f t="shared" si="8"/>
        <v>6.6669135893921996E-2</v>
      </c>
      <c r="W7" s="202">
        <f t="shared" si="23"/>
        <v>0.73980517796955447</v>
      </c>
      <c r="X7" s="134">
        <v>2</v>
      </c>
      <c r="Y7" s="118">
        <v>1800</v>
      </c>
      <c r="Z7" s="44">
        <f t="shared" si="9"/>
        <v>0.15836705965159248</v>
      </c>
      <c r="AA7" s="44">
        <f t="shared" si="10"/>
        <v>0.16885553470919323</v>
      </c>
      <c r="AB7" s="131">
        <f t="shared" si="24"/>
        <v>0.57063789868667913</v>
      </c>
      <c r="AC7" s="192">
        <v>13</v>
      </c>
      <c r="AD7" s="117">
        <v>348</v>
      </c>
      <c r="AE7" s="44">
        <f t="shared" si="11"/>
        <v>3.0617631532641212E-2</v>
      </c>
      <c r="AF7" s="44">
        <f t="shared" si="12"/>
        <v>2.6079918462783656E-3</v>
      </c>
      <c r="AG7" s="202">
        <f t="shared" si="25"/>
        <v>0.89304235738481352</v>
      </c>
      <c r="AH7" s="134">
        <v>3</v>
      </c>
      <c r="AI7" s="118">
        <v>1756</v>
      </c>
      <c r="AJ7" s="44">
        <f t="shared" si="13"/>
        <v>0.15449586486010911</v>
      </c>
      <c r="AK7" s="44">
        <f t="shared" si="14"/>
        <v>0.14414710228205549</v>
      </c>
      <c r="AL7" s="202">
        <f t="shared" si="26"/>
        <v>0.72131012969955677</v>
      </c>
      <c r="AM7" s="137">
        <v>3</v>
      </c>
      <c r="AN7" s="118">
        <v>2106</v>
      </c>
      <c r="AO7" s="44">
        <f t="shared" si="15"/>
        <v>0.18528945979236319</v>
      </c>
      <c r="AP7" s="44">
        <f t="shared" si="16"/>
        <v>8.1688064853962225E-2</v>
      </c>
      <c r="AQ7" s="202">
        <f t="shared" si="27"/>
        <v>0.85935378767309256</v>
      </c>
      <c r="AR7" s="134">
        <v>5</v>
      </c>
      <c r="AS7" s="117">
        <v>735</v>
      </c>
      <c r="AT7" s="44">
        <f t="shared" si="17"/>
        <v>6.4666549357733596E-2</v>
      </c>
      <c r="AU7" s="44">
        <f t="shared" si="18"/>
        <v>7.0267686424474188E-2</v>
      </c>
      <c r="AV7" s="202">
        <f t="shared" si="28"/>
        <v>0.79369024856596559</v>
      </c>
      <c r="AW7" s="134">
        <v>3</v>
      </c>
      <c r="AX7" s="118">
        <v>1103</v>
      </c>
      <c r="AY7" s="44">
        <f t="shared" si="19"/>
        <v>9.7043814886503613E-2</v>
      </c>
      <c r="AZ7" s="44">
        <f t="shared" si="20"/>
        <v>0.13881198087087843</v>
      </c>
      <c r="BA7" s="131">
        <f t="shared" si="29"/>
        <v>0.46992197331990937</v>
      </c>
      <c r="BB7" s="123"/>
    </row>
    <row r="8" spans="1:54" s="246" customFormat="1">
      <c r="A8" s="231" t="s">
        <v>45</v>
      </c>
      <c r="B8" s="232">
        <v>37968</v>
      </c>
      <c r="C8" s="233">
        <v>26</v>
      </c>
      <c r="D8" s="234">
        <v>5</v>
      </c>
      <c r="E8" s="235">
        <v>9011</v>
      </c>
      <c r="F8" s="221">
        <f t="shared" si="0"/>
        <v>0.23733143699957859</v>
      </c>
      <c r="G8" s="221">
        <f t="shared" si="3"/>
        <v>3.1783935550319567E-2</v>
      </c>
      <c r="H8" s="236">
        <f t="shared" si="21"/>
        <v>0.85416989996754933</v>
      </c>
      <c r="I8" s="237">
        <v>7</v>
      </c>
      <c r="J8" s="244">
        <v>959</v>
      </c>
      <c r="K8" s="221">
        <f t="shared" si="4"/>
        <v>0.10642547996892687</v>
      </c>
      <c r="L8" s="221">
        <f t="shared" si="5"/>
        <v>3.3017731106903078E-2</v>
      </c>
      <c r="M8" s="236">
        <f t="shared" si="22"/>
        <v>0.73365467378206228</v>
      </c>
      <c r="N8" s="239">
        <v>7</v>
      </c>
      <c r="O8" s="240">
        <v>444</v>
      </c>
      <c r="P8" s="221">
        <f t="shared" si="1"/>
        <v>4.9273110642547996E-2</v>
      </c>
      <c r="Q8" s="221">
        <f t="shared" si="2"/>
        <v>1.6445053520500758E-2</v>
      </c>
      <c r="R8" s="241">
        <f t="shared" si="6"/>
        <v>0.92773806437275452</v>
      </c>
      <c r="S8" s="242">
        <v>7</v>
      </c>
      <c r="T8" s="238">
        <v>1006</v>
      </c>
      <c r="U8" s="221">
        <f t="shared" si="7"/>
        <v>0.11164132726667407</v>
      </c>
      <c r="V8" s="221">
        <f t="shared" si="8"/>
        <v>3.7260639282936402E-2</v>
      </c>
      <c r="W8" s="241">
        <f t="shared" si="23"/>
        <v>0.77706581725249091</v>
      </c>
      <c r="X8" s="242">
        <v>14</v>
      </c>
      <c r="Y8" s="244">
        <v>190</v>
      </c>
      <c r="Z8" s="221">
        <f t="shared" si="9"/>
        <v>2.1085340139829097E-2</v>
      </c>
      <c r="AA8" s="221">
        <f t="shared" si="10"/>
        <v>1.7823639774859287E-2</v>
      </c>
      <c r="AB8" s="236">
        <f t="shared" si="24"/>
        <v>0.58846153846153837</v>
      </c>
      <c r="AC8" s="237">
        <v>6</v>
      </c>
      <c r="AD8" s="238">
        <v>2180</v>
      </c>
      <c r="AE8" s="221">
        <f t="shared" si="11"/>
        <v>0.24192653423593385</v>
      </c>
      <c r="AF8" s="221">
        <f t="shared" si="12"/>
        <v>1.6337420186456428E-2</v>
      </c>
      <c r="AG8" s="241">
        <f t="shared" si="25"/>
        <v>0.90937977757126998</v>
      </c>
      <c r="AH8" s="242">
        <v>9</v>
      </c>
      <c r="AI8" s="244">
        <v>184</v>
      </c>
      <c r="AJ8" s="221">
        <f t="shared" si="13"/>
        <v>2.041948729330818E-2</v>
      </c>
      <c r="AK8" s="221">
        <f t="shared" si="14"/>
        <v>1.5104252175340666E-2</v>
      </c>
      <c r="AL8" s="241">
        <f t="shared" si="26"/>
        <v>0.73641438187489738</v>
      </c>
      <c r="AM8" s="243">
        <v>4</v>
      </c>
      <c r="AN8" s="238">
        <v>1637</v>
      </c>
      <c r="AO8" s="221">
        <f t="shared" si="15"/>
        <v>0.18166685162579069</v>
      </c>
      <c r="AP8" s="221">
        <f t="shared" si="16"/>
        <v>6.3496373298165321E-2</v>
      </c>
      <c r="AQ8" s="241">
        <f t="shared" si="27"/>
        <v>0.92285016097125783</v>
      </c>
      <c r="AR8" s="242">
        <v>3</v>
      </c>
      <c r="AS8" s="244">
        <v>934</v>
      </c>
      <c r="AT8" s="221">
        <f t="shared" si="17"/>
        <v>0.10365109310842303</v>
      </c>
      <c r="AU8" s="221">
        <f t="shared" si="18"/>
        <v>8.9292543021032511E-2</v>
      </c>
      <c r="AV8" s="241">
        <f t="shared" si="28"/>
        <v>0.88298279158699811</v>
      </c>
      <c r="AW8" s="242">
        <v>1</v>
      </c>
      <c r="AX8" s="238">
        <v>1477</v>
      </c>
      <c r="AY8" s="221">
        <f t="shared" si="19"/>
        <v>0.16391077571856619</v>
      </c>
      <c r="AZ8" s="221">
        <f t="shared" si="20"/>
        <v>0.18587968789327963</v>
      </c>
      <c r="BA8" s="236">
        <f t="shared" si="29"/>
        <v>0.65580166121318895</v>
      </c>
      <c r="BB8" s="245"/>
    </row>
    <row r="9" spans="1:54">
      <c r="A9" s="122" t="s">
        <v>46</v>
      </c>
      <c r="B9" s="126">
        <v>723550</v>
      </c>
      <c r="C9" s="127">
        <v>6</v>
      </c>
      <c r="D9" s="203">
        <v>6</v>
      </c>
      <c r="E9" s="119">
        <v>7508</v>
      </c>
      <c r="F9" s="44">
        <f t="shared" si="0"/>
        <v>1.0376615299564646E-2</v>
      </c>
      <c r="G9" s="44">
        <f t="shared" si="3"/>
        <v>2.6482497848385231E-2</v>
      </c>
      <c r="H9" s="131">
        <f t="shared" si="21"/>
        <v>0.88065239781593452</v>
      </c>
      <c r="I9" s="192">
        <v>9</v>
      </c>
      <c r="J9" s="117">
        <v>864</v>
      </c>
      <c r="K9" s="44">
        <f t="shared" si="4"/>
        <v>0.11507725093233884</v>
      </c>
      <c r="L9" s="44">
        <f t="shared" si="5"/>
        <v>2.9746944396625924E-2</v>
      </c>
      <c r="M9" s="131">
        <f t="shared" si="22"/>
        <v>0.76340161817868823</v>
      </c>
      <c r="N9" s="133">
        <v>6</v>
      </c>
      <c r="O9" s="120">
        <v>456</v>
      </c>
      <c r="P9" s="44">
        <f t="shared" si="1"/>
        <v>6.0735215769845495E-2</v>
      </c>
      <c r="Q9" s="44">
        <f t="shared" si="2"/>
        <v>1.688951442646024E-2</v>
      </c>
      <c r="R9" s="202">
        <f t="shared" si="6"/>
        <v>0.94462757879921477</v>
      </c>
      <c r="S9" s="134">
        <v>12</v>
      </c>
      <c r="T9" s="117">
        <v>170</v>
      </c>
      <c r="U9" s="44">
        <f t="shared" si="7"/>
        <v>2.2642514651038892E-2</v>
      </c>
      <c r="V9" s="44">
        <f t="shared" si="8"/>
        <v>6.296529501092633E-3</v>
      </c>
      <c r="W9" s="202">
        <f t="shared" si="23"/>
        <v>0.78336234675358352</v>
      </c>
      <c r="X9" s="134">
        <v>7</v>
      </c>
      <c r="Y9" s="117">
        <v>574</v>
      </c>
      <c r="Z9" s="44">
        <f t="shared" si="9"/>
        <v>7.6451784762919556E-2</v>
      </c>
      <c r="AA9" s="44">
        <f t="shared" si="10"/>
        <v>5.3846153846153849E-2</v>
      </c>
      <c r="AB9" s="131">
        <f t="shared" si="24"/>
        <v>0.64230769230769225</v>
      </c>
      <c r="AC9" s="192">
        <v>3</v>
      </c>
      <c r="AD9" s="118">
        <v>4736</v>
      </c>
      <c r="AE9" s="44">
        <f t="shared" si="11"/>
        <v>0.63079381992541295</v>
      </c>
      <c r="AF9" s="44">
        <f t="shared" si="12"/>
        <v>3.5492670643604424E-2</v>
      </c>
      <c r="AG9" s="202">
        <f t="shared" si="25"/>
        <v>0.94487244821487437</v>
      </c>
      <c r="AH9" s="134">
        <v>13</v>
      </c>
      <c r="AI9" s="117">
        <v>135</v>
      </c>
      <c r="AJ9" s="44">
        <f t="shared" si="13"/>
        <v>1.7980820458177945E-2</v>
      </c>
      <c r="AK9" s="44">
        <f t="shared" si="14"/>
        <v>1.1081924150385815E-2</v>
      </c>
      <c r="AL9" s="202">
        <f t="shared" si="26"/>
        <v>0.74749630602528316</v>
      </c>
      <c r="AM9" s="137">
        <v>6</v>
      </c>
      <c r="AN9" s="117">
        <v>573</v>
      </c>
      <c r="AO9" s="44">
        <f t="shared" si="15"/>
        <v>7.6318593500266388E-2</v>
      </c>
      <c r="AP9" s="44">
        <f t="shared" si="16"/>
        <v>2.222567006710368E-2</v>
      </c>
      <c r="AQ9" s="202">
        <f t="shared" si="27"/>
        <v>0.94507583103836146</v>
      </c>
      <c r="AR9" s="135"/>
      <c r="AS9" s="121"/>
      <c r="AT9" s="44">
        <f t="shared" si="17"/>
        <v>0</v>
      </c>
      <c r="AU9" s="44">
        <f t="shared" si="18"/>
        <v>0</v>
      </c>
      <c r="AV9" s="202">
        <f t="shared" si="28"/>
        <v>0.88298279158699811</v>
      </c>
      <c r="AW9" s="135"/>
      <c r="AX9" s="121"/>
      <c r="AY9" s="44">
        <f t="shared" si="19"/>
        <v>0</v>
      </c>
      <c r="AZ9" s="44">
        <f t="shared" si="20"/>
        <v>0</v>
      </c>
      <c r="BA9" s="131">
        <f t="shared" si="29"/>
        <v>0.65580166121318895</v>
      </c>
      <c r="BB9" s="123"/>
    </row>
    <row r="10" spans="1:54" s="246" customFormat="1">
      <c r="A10" s="231" t="s">
        <v>47</v>
      </c>
      <c r="B10" s="232">
        <v>15244</v>
      </c>
      <c r="C10" s="233">
        <v>32</v>
      </c>
      <c r="D10" s="234">
        <v>7</v>
      </c>
      <c r="E10" s="235">
        <v>5776</v>
      </c>
      <c r="F10" s="221">
        <f t="shared" si="0"/>
        <v>0.37890317501967985</v>
      </c>
      <c r="G10" s="221">
        <f t="shared" si="3"/>
        <v>2.0373322798651186E-2</v>
      </c>
      <c r="H10" s="236">
        <f t="shared" si="21"/>
        <v>0.90102572061458575</v>
      </c>
      <c r="I10" s="237">
        <v>3</v>
      </c>
      <c r="J10" s="238">
        <v>2291</v>
      </c>
      <c r="K10" s="221">
        <f t="shared" si="4"/>
        <v>0.39664127423822715</v>
      </c>
      <c r="L10" s="221">
        <f t="shared" si="5"/>
        <v>7.887760371836805E-2</v>
      </c>
      <c r="M10" s="236">
        <f t="shared" si="22"/>
        <v>0.84227922189705628</v>
      </c>
      <c r="N10" s="239">
        <v>4</v>
      </c>
      <c r="O10" s="240">
        <v>850</v>
      </c>
      <c r="P10" s="221">
        <f t="shared" si="1"/>
        <v>0.14716066481994461</v>
      </c>
      <c r="Q10" s="221">
        <f t="shared" si="2"/>
        <v>3.1482647505463167E-2</v>
      </c>
      <c r="R10" s="241">
        <f t="shared" si="6"/>
        <v>0.97611022630467792</v>
      </c>
      <c r="S10" s="242">
        <v>19</v>
      </c>
      <c r="T10" s="244">
        <v>50</v>
      </c>
      <c r="U10" s="221">
        <f t="shared" si="7"/>
        <v>8.6565096952908593E-3</v>
      </c>
      <c r="V10" s="221">
        <f t="shared" si="8"/>
        <v>1.8519204414978333E-3</v>
      </c>
      <c r="W10" s="241">
        <f t="shared" si="23"/>
        <v>0.78521426719508136</v>
      </c>
      <c r="X10" s="242">
        <v>4</v>
      </c>
      <c r="Y10" s="244">
        <v>861</v>
      </c>
      <c r="Z10" s="221">
        <f t="shared" si="9"/>
        <v>0.14906509695290859</v>
      </c>
      <c r="AA10" s="221">
        <f t="shared" si="10"/>
        <v>8.0769230769230774E-2</v>
      </c>
      <c r="AB10" s="236">
        <f t="shared" si="24"/>
        <v>0.72307692307692306</v>
      </c>
      <c r="AC10" s="237">
        <v>14</v>
      </c>
      <c r="AD10" s="244">
        <v>167</v>
      </c>
      <c r="AE10" s="221">
        <f t="shared" si="11"/>
        <v>2.891274238227147E-2</v>
      </c>
      <c r="AF10" s="221">
        <f t="shared" si="12"/>
        <v>1.2515363170358823E-3</v>
      </c>
      <c r="AG10" s="241">
        <f t="shared" si="25"/>
        <v>0.94612398453191027</v>
      </c>
      <c r="AH10" s="242">
        <v>6</v>
      </c>
      <c r="AI10" s="244">
        <v>582</v>
      </c>
      <c r="AJ10" s="221">
        <f t="shared" si="13"/>
        <v>0.10076177285318559</v>
      </c>
      <c r="AK10" s="221">
        <f t="shared" si="14"/>
        <v>4.7775406337218849E-2</v>
      </c>
      <c r="AL10" s="241">
        <f t="shared" si="26"/>
        <v>0.79527171236250205</v>
      </c>
      <c r="AM10" s="243">
        <v>8</v>
      </c>
      <c r="AN10" s="244">
        <v>168</v>
      </c>
      <c r="AO10" s="221">
        <f t="shared" si="15"/>
        <v>2.9085872576177285E-2</v>
      </c>
      <c r="AP10" s="221">
        <f t="shared" si="16"/>
        <v>6.5164268259571001E-3</v>
      </c>
      <c r="AQ10" s="241">
        <f t="shared" si="27"/>
        <v>0.95159225786431856</v>
      </c>
      <c r="AR10" s="242">
        <v>6</v>
      </c>
      <c r="AS10" s="244">
        <v>576</v>
      </c>
      <c r="AT10" s="221">
        <f t="shared" si="17"/>
        <v>9.9722991689750698E-2</v>
      </c>
      <c r="AU10" s="221">
        <f t="shared" si="18"/>
        <v>5.5066921606118549E-2</v>
      </c>
      <c r="AV10" s="241">
        <f t="shared" si="28"/>
        <v>0.9380497131931167</v>
      </c>
      <c r="AW10" s="242">
        <v>7</v>
      </c>
      <c r="AX10" s="244">
        <v>231</v>
      </c>
      <c r="AY10" s="221">
        <f t="shared" si="19"/>
        <v>3.9993074792243767E-2</v>
      </c>
      <c r="AZ10" s="221">
        <f t="shared" si="20"/>
        <v>2.9071230807953687E-2</v>
      </c>
      <c r="BA10" s="236">
        <f t="shared" si="29"/>
        <v>0.68487289202114265</v>
      </c>
      <c r="BB10" s="245"/>
    </row>
    <row r="11" spans="1:54">
      <c r="A11" s="122" t="s">
        <v>48</v>
      </c>
      <c r="B11" s="126">
        <v>107095</v>
      </c>
      <c r="C11" s="127">
        <v>18</v>
      </c>
      <c r="D11" s="203">
        <v>8</v>
      </c>
      <c r="E11" s="119">
        <v>5147</v>
      </c>
      <c r="F11" s="44">
        <f t="shared" si="0"/>
        <v>4.8060133526308418E-2</v>
      </c>
      <c r="G11" s="44">
        <f t="shared" si="3"/>
        <v>1.815469052019696E-2</v>
      </c>
      <c r="H11" s="131">
        <f t="shared" si="21"/>
        <v>0.91918041113478266</v>
      </c>
      <c r="I11" s="192">
        <v>8</v>
      </c>
      <c r="J11" s="117">
        <v>902</v>
      </c>
      <c r="K11" s="44">
        <f t="shared" si="4"/>
        <v>0.17524771711676704</v>
      </c>
      <c r="L11" s="44">
        <f t="shared" si="5"/>
        <v>3.1055259080736787E-2</v>
      </c>
      <c r="M11" s="131">
        <f t="shared" si="22"/>
        <v>0.87333448097779309</v>
      </c>
      <c r="N11" s="133"/>
      <c r="P11" s="44">
        <f t="shared" si="1"/>
        <v>0</v>
      </c>
      <c r="Q11" s="44">
        <f t="shared" si="2"/>
        <v>0</v>
      </c>
      <c r="R11" s="202">
        <f t="shared" si="6"/>
        <v>0.97611022630467792</v>
      </c>
      <c r="S11" s="134">
        <v>14</v>
      </c>
      <c r="T11" s="117">
        <v>157</v>
      </c>
      <c r="U11" s="44">
        <f t="shared" si="7"/>
        <v>3.0503205750922868E-2</v>
      </c>
      <c r="V11" s="44">
        <f t="shared" si="8"/>
        <v>5.8150301863031965E-3</v>
      </c>
      <c r="W11" s="202">
        <f t="shared" si="23"/>
        <v>0.79102929738138461</v>
      </c>
      <c r="X11" s="134">
        <v>6</v>
      </c>
      <c r="Y11" s="117">
        <v>695</v>
      </c>
      <c r="Z11" s="44">
        <f t="shared" si="9"/>
        <v>0.13503011462988149</v>
      </c>
      <c r="AA11" s="44">
        <f t="shared" si="10"/>
        <v>6.5196998123827399E-2</v>
      </c>
      <c r="AB11" s="131">
        <f t="shared" si="24"/>
        <v>0.78827392120075046</v>
      </c>
      <c r="AC11" s="192">
        <v>4</v>
      </c>
      <c r="AD11" s="118">
        <v>3299</v>
      </c>
      <c r="AE11" s="44">
        <f t="shared" si="11"/>
        <v>0.64095589663881869</v>
      </c>
      <c r="AF11" s="44">
        <f t="shared" si="12"/>
        <v>2.4723462933541173E-2</v>
      </c>
      <c r="AG11" s="202">
        <f t="shared" si="25"/>
        <v>0.97084744746545149</v>
      </c>
      <c r="AH11" s="134">
        <v>16</v>
      </c>
      <c r="AI11" s="117">
        <v>54</v>
      </c>
      <c r="AJ11" s="44">
        <f t="shared" si="13"/>
        <v>1.0491548474839713E-2</v>
      </c>
      <c r="AK11" s="44">
        <f t="shared" si="14"/>
        <v>4.4327696601543258E-3</v>
      </c>
      <c r="AL11" s="202">
        <f t="shared" si="26"/>
        <v>0.79970448202265643</v>
      </c>
      <c r="AM11" s="137">
        <v>16</v>
      </c>
      <c r="AN11" s="117">
        <v>28</v>
      </c>
      <c r="AO11" s="44">
        <f t="shared" si="15"/>
        <v>5.4400621721391101E-3</v>
      </c>
      <c r="AP11" s="44">
        <f t="shared" si="16"/>
        <v>1.0860711376595167E-3</v>
      </c>
      <c r="AQ11" s="202">
        <f t="shared" si="27"/>
        <v>0.95267832900197802</v>
      </c>
      <c r="AR11" s="135"/>
      <c r="AS11" s="121"/>
      <c r="AT11" s="44">
        <f t="shared" si="17"/>
        <v>0</v>
      </c>
      <c r="AU11" s="44">
        <f t="shared" si="18"/>
        <v>0</v>
      </c>
      <c r="AV11" s="202">
        <f t="shared" si="28"/>
        <v>0.9380497131931167</v>
      </c>
      <c r="AW11" s="134">
        <v>19</v>
      </c>
      <c r="AX11" s="117">
        <v>12</v>
      </c>
      <c r="AY11" s="44">
        <f t="shared" si="19"/>
        <v>2.3314552166310474E-3</v>
      </c>
      <c r="AZ11" s="44">
        <f t="shared" si="20"/>
        <v>1.5101938082053865E-3</v>
      </c>
      <c r="BA11" s="131">
        <f t="shared" si="29"/>
        <v>0.68638308582934804</v>
      </c>
      <c r="BB11" s="123"/>
    </row>
    <row r="12" spans="1:54" s="246" customFormat="1">
      <c r="A12" s="231" t="s">
        <v>49</v>
      </c>
      <c r="B12" s="232">
        <v>48216</v>
      </c>
      <c r="C12" s="233">
        <v>24</v>
      </c>
      <c r="D12" s="234">
        <v>9</v>
      </c>
      <c r="E12" s="235">
        <v>3707</v>
      </c>
      <c r="F12" s="221">
        <f t="shared" si="0"/>
        <v>7.6883192301310771E-2</v>
      </c>
      <c r="G12" s="221">
        <f t="shared" si="3"/>
        <v>1.307546876984071E-2</v>
      </c>
      <c r="H12" s="236">
        <f t="shared" si="21"/>
        <v>0.93225587990462333</v>
      </c>
      <c r="I12" s="237">
        <v>4</v>
      </c>
      <c r="J12" s="238">
        <v>1593</v>
      </c>
      <c r="K12" s="221">
        <f t="shared" si="4"/>
        <v>0.42972754248718642</v>
      </c>
      <c r="L12" s="221">
        <f t="shared" si="5"/>
        <v>5.4845928731279046E-2</v>
      </c>
      <c r="M12" s="236">
        <f t="shared" si="22"/>
        <v>0.92818040970907212</v>
      </c>
      <c r="N12" s="239">
        <v>8</v>
      </c>
      <c r="O12" s="240">
        <v>357</v>
      </c>
      <c r="P12" s="221">
        <f t="shared" si="1"/>
        <v>9.6304289182627456E-2</v>
      </c>
      <c r="Q12" s="221">
        <f t="shared" si="2"/>
        <v>1.322271195229453E-2</v>
      </c>
      <c r="R12" s="241">
        <f t="shared" si="6"/>
        <v>0.98933293825697244</v>
      </c>
      <c r="S12" s="247"/>
      <c r="T12" s="248"/>
      <c r="U12" s="221">
        <f t="shared" si="7"/>
        <v>0</v>
      </c>
      <c r="V12" s="221">
        <f t="shared" si="8"/>
        <v>0</v>
      </c>
      <c r="W12" s="241">
        <f t="shared" si="23"/>
        <v>0.79102929738138461</v>
      </c>
      <c r="X12" s="242">
        <v>10</v>
      </c>
      <c r="Y12" s="244">
        <v>306</v>
      </c>
      <c r="Z12" s="221">
        <f t="shared" si="9"/>
        <v>8.2546533585109258E-2</v>
      </c>
      <c r="AA12" s="221">
        <f t="shared" si="10"/>
        <v>2.8705440900562852E-2</v>
      </c>
      <c r="AB12" s="236">
        <f t="shared" si="24"/>
        <v>0.81697936210131328</v>
      </c>
      <c r="AC12" s="237">
        <v>9</v>
      </c>
      <c r="AD12" s="244">
        <v>564</v>
      </c>
      <c r="AE12" s="221">
        <f t="shared" si="11"/>
        <v>0.15214459131373079</v>
      </c>
      <c r="AF12" s="221">
        <f t="shared" si="12"/>
        <v>4.2267454060373509E-3</v>
      </c>
      <c r="AG12" s="241">
        <f t="shared" si="25"/>
        <v>0.97507419287148889</v>
      </c>
      <c r="AH12" s="242">
        <v>8</v>
      </c>
      <c r="AI12" s="244">
        <v>318</v>
      </c>
      <c r="AJ12" s="221">
        <f t="shared" si="13"/>
        <v>8.578365254923119E-2</v>
      </c>
      <c r="AK12" s="221">
        <f t="shared" si="14"/>
        <v>2.6104087998686586E-2</v>
      </c>
      <c r="AL12" s="241">
        <f t="shared" si="26"/>
        <v>0.825808570021343</v>
      </c>
      <c r="AM12" s="243">
        <v>25</v>
      </c>
      <c r="AN12" s="244">
        <v>14</v>
      </c>
      <c r="AO12" s="221">
        <f t="shared" si="15"/>
        <v>3.7766387914755866E-3</v>
      </c>
      <c r="AP12" s="221">
        <f t="shared" si="16"/>
        <v>5.4303556882975834E-4</v>
      </c>
      <c r="AQ12" s="241">
        <f t="shared" si="27"/>
        <v>0.95322136457080775</v>
      </c>
      <c r="AR12" s="242">
        <v>7</v>
      </c>
      <c r="AS12" s="244">
        <v>426</v>
      </c>
      <c r="AT12" s="221">
        <f t="shared" si="17"/>
        <v>0.11491772322632857</v>
      </c>
      <c r="AU12" s="221">
        <f t="shared" si="18"/>
        <v>4.0726577437858506E-2</v>
      </c>
      <c r="AV12" s="241">
        <f t="shared" si="28"/>
        <v>0.97877629063097515</v>
      </c>
      <c r="AW12" s="242">
        <v>13</v>
      </c>
      <c r="AX12" s="244">
        <v>129</v>
      </c>
      <c r="AY12" s="221">
        <f t="shared" si="19"/>
        <v>3.4799028864310765E-2</v>
      </c>
      <c r="AZ12" s="221">
        <f t="shared" si="20"/>
        <v>1.6234583438207904E-2</v>
      </c>
      <c r="BA12" s="236">
        <f t="shared" si="29"/>
        <v>0.70261766926755598</v>
      </c>
      <c r="BB12" s="245"/>
    </row>
    <row r="13" spans="1:54">
      <c r="A13" s="122" t="s">
        <v>50</v>
      </c>
      <c r="B13" s="126">
        <v>512795</v>
      </c>
      <c r="C13" s="127">
        <v>8</v>
      </c>
      <c r="D13" s="203">
        <v>10</v>
      </c>
      <c r="E13" s="119">
        <v>3134</v>
      </c>
      <c r="F13" s="44">
        <f t="shared" si="0"/>
        <v>6.1116040523016019E-3</v>
      </c>
      <c r="G13" s="44">
        <f t="shared" si="3"/>
        <v>1.1054361781678118E-2</v>
      </c>
      <c r="H13" s="131">
        <f t="shared" si="21"/>
        <v>0.9433102416863014</v>
      </c>
      <c r="I13" s="192">
        <v>15</v>
      </c>
      <c r="J13" s="117">
        <v>150</v>
      </c>
      <c r="K13" s="44">
        <f t="shared" si="4"/>
        <v>4.7862156987874924E-2</v>
      </c>
      <c r="L13" s="44">
        <f t="shared" si="5"/>
        <v>5.1644000688586674E-3</v>
      </c>
      <c r="M13" s="131">
        <f t="shared" si="22"/>
        <v>0.93334480977793077</v>
      </c>
      <c r="N13" s="133">
        <v>9</v>
      </c>
      <c r="O13" s="120">
        <v>117</v>
      </c>
      <c r="P13" s="44">
        <f t="shared" si="1"/>
        <v>3.7332482450542437E-2</v>
      </c>
      <c r="Q13" s="44">
        <f t="shared" si="2"/>
        <v>4.3334938331049296E-3</v>
      </c>
      <c r="R13" s="202">
        <f t="shared" si="6"/>
        <v>0.99366643209007732</v>
      </c>
      <c r="S13" s="134">
        <v>11</v>
      </c>
      <c r="T13" s="117">
        <v>252</v>
      </c>
      <c r="U13" s="44">
        <f t="shared" si="7"/>
        <v>8.0408423739629864E-2</v>
      </c>
      <c r="V13" s="44">
        <f t="shared" si="8"/>
        <v>9.33367902514908E-3</v>
      </c>
      <c r="W13" s="202">
        <f t="shared" si="23"/>
        <v>0.80036297640653364</v>
      </c>
      <c r="X13" s="134">
        <v>8</v>
      </c>
      <c r="Y13" s="117">
        <v>550</v>
      </c>
      <c r="Z13" s="44">
        <f t="shared" si="9"/>
        <v>0.17549457562220805</v>
      </c>
      <c r="AA13" s="44">
        <f t="shared" si="10"/>
        <v>5.1594746716697934E-2</v>
      </c>
      <c r="AB13" s="131">
        <f t="shared" si="24"/>
        <v>0.86857410881801123</v>
      </c>
      <c r="AC13" s="192">
        <v>7</v>
      </c>
      <c r="AD13" s="117">
        <v>900</v>
      </c>
      <c r="AE13" s="44">
        <f t="shared" si="11"/>
        <v>0.28717294192724951</v>
      </c>
      <c r="AF13" s="44">
        <f t="shared" si="12"/>
        <v>6.7448064989957734E-3</v>
      </c>
      <c r="AG13" s="202">
        <f t="shared" si="25"/>
        <v>0.98181899937048467</v>
      </c>
      <c r="AH13" s="134">
        <v>15</v>
      </c>
      <c r="AI13" s="117">
        <v>100</v>
      </c>
      <c r="AJ13" s="44">
        <f t="shared" si="13"/>
        <v>3.1908104658583278E-2</v>
      </c>
      <c r="AK13" s="44">
        <f t="shared" si="14"/>
        <v>8.2088327039894927E-3</v>
      </c>
      <c r="AL13" s="202">
        <f t="shared" si="26"/>
        <v>0.83401740272533254</v>
      </c>
      <c r="AM13" s="137">
        <v>17</v>
      </c>
      <c r="AN13" s="117">
        <v>26</v>
      </c>
      <c r="AO13" s="44">
        <f t="shared" si="15"/>
        <v>8.2961072112316524E-3</v>
      </c>
      <c r="AP13" s="44">
        <f t="shared" si="16"/>
        <v>1.008494627826694E-3</v>
      </c>
      <c r="AQ13" s="202">
        <f t="shared" si="27"/>
        <v>0.95422985919863446</v>
      </c>
      <c r="AR13" s="134">
        <v>11</v>
      </c>
      <c r="AS13" s="117">
        <v>9</v>
      </c>
      <c r="AT13" s="44">
        <f t="shared" si="17"/>
        <v>2.8717294192724951E-3</v>
      </c>
      <c r="AU13" s="44">
        <f t="shared" si="18"/>
        <v>8.6042065009560233E-4</v>
      </c>
      <c r="AV13" s="202">
        <f t="shared" si="28"/>
        <v>0.97963671128107077</v>
      </c>
      <c r="AW13" s="134">
        <v>5</v>
      </c>
      <c r="AX13" s="118">
        <v>1030</v>
      </c>
      <c r="AY13" s="44">
        <f t="shared" si="19"/>
        <v>0.32865347798340777</v>
      </c>
      <c r="AZ13" s="44">
        <f t="shared" si="20"/>
        <v>0.129624968537629</v>
      </c>
      <c r="BA13" s="131">
        <f t="shared" si="29"/>
        <v>0.83224263780518504</v>
      </c>
      <c r="BB13" s="123"/>
    </row>
    <row r="14" spans="1:54" s="246" customFormat="1">
      <c r="A14" s="231" t="s">
        <v>51</v>
      </c>
      <c r="B14" s="232">
        <v>382627</v>
      </c>
      <c r="C14" s="233">
        <v>11</v>
      </c>
      <c r="D14" s="234">
        <v>11</v>
      </c>
      <c r="E14" s="235">
        <v>2638</v>
      </c>
      <c r="F14" s="221">
        <f t="shared" si="0"/>
        <v>6.8944428908571534E-3</v>
      </c>
      <c r="G14" s="221">
        <f t="shared" si="3"/>
        <v>9.3048520676665206E-3</v>
      </c>
      <c r="H14" s="236">
        <f t="shared" si="21"/>
        <v>0.95261509375396791</v>
      </c>
      <c r="I14" s="237">
        <v>13</v>
      </c>
      <c r="J14" s="244">
        <v>343</v>
      </c>
      <c r="K14" s="221">
        <f t="shared" si="4"/>
        <v>0.13002274450341167</v>
      </c>
      <c r="L14" s="221">
        <f t="shared" si="5"/>
        <v>1.1809261490790153E-2</v>
      </c>
      <c r="M14" s="236">
        <f t="shared" si="22"/>
        <v>0.94515407126872097</v>
      </c>
      <c r="N14" s="239">
        <v>12</v>
      </c>
      <c r="O14" s="240">
        <v>29</v>
      </c>
      <c r="P14" s="221">
        <f t="shared" si="1"/>
        <v>1.0993176648976498E-2</v>
      </c>
      <c r="Q14" s="221">
        <f t="shared" si="2"/>
        <v>1.0741138560687433E-3</v>
      </c>
      <c r="R14" s="241">
        <f t="shared" si="6"/>
        <v>0.99474054594614603</v>
      </c>
      <c r="S14" s="242">
        <v>9</v>
      </c>
      <c r="T14" s="244">
        <v>646</v>
      </c>
      <c r="U14" s="221">
        <f t="shared" si="7"/>
        <v>0.24488248673237301</v>
      </c>
      <c r="V14" s="221">
        <f t="shared" si="8"/>
        <v>2.3926812104152005E-2</v>
      </c>
      <c r="W14" s="241">
        <f t="shared" si="23"/>
        <v>0.82428978851068568</v>
      </c>
      <c r="X14" s="242">
        <v>11</v>
      </c>
      <c r="Y14" s="244">
        <v>268</v>
      </c>
      <c r="Z14" s="221">
        <f t="shared" si="9"/>
        <v>0.10159211523881728</v>
      </c>
      <c r="AA14" s="221">
        <f t="shared" si="10"/>
        <v>2.5140712945590993E-2</v>
      </c>
      <c r="AB14" s="236">
        <f t="shared" si="24"/>
        <v>0.89371482176360217</v>
      </c>
      <c r="AC14" s="237">
        <v>12</v>
      </c>
      <c r="AD14" s="244">
        <v>372</v>
      </c>
      <c r="AE14" s="221">
        <f t="shared" si="11"/>
        <v>0.14101592115238817</v>
      </c>
      <c r="AF14" s="221">
        <f t="shared" si="12"/>
        <v>2.7878533529182531E-3</v>
      </c>
      <c r="AG14" s="241">
        <f t="shared" si="25"/>
        <v>0.98460685272340287</v>
      </c>
      <c r="AH14" s="242">
        <v>12</v>
      </c>
      <c r="AI14" s="244">
        <v>136</v>
      </c>
      <c r="AJ14" s="221">
        <f t="shared" si="13"/>
        <v>5.1554207733131158E-2</v>
      </c>
      <c r="AK14" s="221">
        <f t="shared" si="14"/>
        <v>1.1164012477425709E-2</v>
      </c>
      <c r="AL14" s="241">
        <f t="shared" si="26"/>
        <v>0.84518141520275825</v>
      </c>
      <c r="AM14" s="243">
        <v>7</v>
      </c>
      <c r="AN14" s="244">
        <v>453</v>
      </c>
      <c r="AO14" s="221">
        <f t="shared" si="15"/>
        <v>0.17172100075815011</v>
      </c>
      <c r="AP14" s="221">
        <f t="shared" si="16"/>
        <v>1.7571079477134325E-2</v>
      </c>
      <c r="AQ14" s="241">
        <f t="shared" si="27"/>
        <v>0.97180093867576878</v>
      </c>
      <c r="AR14" s="242">
        <v>8</v>
      </c>
      <c r="AS14" s="244">
        <v>136</v>
      </c>
      <c r="AT14" s="221">
        <f t="shared" si="17"/>
        <v>5.1554207733131158E-2</v>
      </c>
      <c r="AU14" s="221">
        <f t="shared" si="18"/>
        <v>1.3001912045889101E-2</v>
      </c>
      <c r="AV14" s="241">
        <f t="shared" si="28"/>
        <v>0.99263862332695985</v>
      </c>
      <c r="AW14" s="242">
        <v>6</v>
      </c>
      <c r="AX14" s="244">
        <v>255</v>
      </c>
      <c r="AY14" s="221">
        <f t="shared" si="19"/>
        <v>9.6664139499620924E-2</v>
      </c>
      <c r="AZ14" s="221">
        <f t="shared" si="20"/>
        <v>3.2091618424364463E-2</v>
      </c>
      <c r="BA14" s="236">
        <f t="shared" si="29"/>
        <v>0.86433425622954951</v>
      </c>
      <c r="BB14" s="245"/>
    </row>
    <row r="15" spans="1:54">
      <c r="A15" s="122" t="s">
        <v>52</v>
      </c>
      <c r="B15" s="126">
        <v>42072</v>
      </c>
      <c r="C15" s="127">
        <v>25</v>
      </c>
      <c r="D15" s="203">
        <v>12</v>
      </c>
      <c r="E15" s="119">
        <v>2380</v>
      </c>
      <c r="F15" s="44">
        <f t="shared" si="0"/>
        <v>5.6569690055143562E-2</v>
      </c>
      <c r="G15" s="44">
        <f t="shared" si="3"/>
        <v>8.3948248373943591E-3</v>
      </c>
      <c r="H15" s="131">
        <f t="shared" si="21"/>
        <v>0.96100991859136231</v>
      </c>
      <c r="I15" s="192">
        <v>11</v>
      </c>
      <c r="J15" s="117">
        <v>391</v>
      </c>
      <c r="K15" s="44">
        <f t="shared" si="4"/>
        <v>0.16428571428571428</v>
      </c>
      <c r="L15" s="44">
        <f t="shared" si="5"/>
        <v>1.3461869512824926E-2</v>
      </c>
      <c r="M15" s="131">
        <f t="shared" si="22"/>
        <v>0.95861594078154588</v>
      </c>
      <c r="N15" s="133">
        <v>10</v>
      </c>
      <c r="O15" s="120">
        <v>102</v>
      </c>
      <c r="P15" s="44">
        <f t="shared" si="1"/>
        <v>4.2857142857142858E-2</v>
      </c>
      <c r="Q15" s="44">
        <f t="shared" si="2"/>
        <v>3.77791770065558E-3</v>
      </c>
      <c r="R15" s="202">
        <f t="shared" si="6"/>
        <v>0.99851846364680164</v>
      </c>
      <c r="S15" s="134">
        <v>8</v>
      </c>
      <c r="T15" s="117">
        <v>765</v>
      </c>
      <c r="U15" s="44">
        <f t="shared" si="7"/>
        <v>0.32142857142857145</v>
      </c>
      <c r="V15" s="44">
        <f t="shared" si="8"/>
        <v>2.8334382754916849E-2</v>
      </c>
      <c r="W15" s="202">
        <f t="shared" si="23"/>
        <v>0.85262417126560253</v>
      </c>
      <c r="X15" s="134">
        <v>15</v>
      </c>
      <c r="Y15" s="117">
        <v>122</v>
      </c>
      <c r="Z15" s="44">
        <f t="shared" si="9"/>
        <v>5.1260504201680671E-2</v>
      </c>
      <c r="AA15" s="44">
        <f t="shared" si="10"/>
        <v>1.1444652908067543E-2</v>
      </c>
      <c r="AB15" s="131">
        <f t="shared" si="24"/>
        <v>0.90515947467166968</v>
      </c>
      <c r="AC15" s="192">
        <v>10</v>
      </c>
      <c r="AD15" s="117">
        <v>542</v>
      </c>
      <c r="AE15" s="44">
        <f t="shared" si="11"/>
        <v>0.22773109243697479</v>
      </c>
      <c r="AF15" s="44">
        <f t="shared" si="12"/>
        <v>4.0618723582841213E-3</v>
      </c>
      <c r="AG15" s="202">
        <f t="shared" si="25"/>
        <v>0.98866872508168702</v>
      </c>
      <c r="AH15" s="134">
        <v>11</v>
      </c>
      <c r="AI15" s="117">
        <v>137</v>
      </c>
      <c r="AJ15" s="44">
        <f t="shared" si="13"/>
        <v>5.756302521008403E-2</v>
      </c>
      <c r="AK15" s="44">
        <f t="shared" si="14"/>
        <v>1.1246100804465605E-2</v>
      </c>
      <c r="AL15" s="202">
        <f t="shared" si="26"/>
        <v>0.85642751600722389</v>
      </c>
      <c r="AM15" s="137">
        <v>10</v>
      </c>
      <c r="AN15" s="117">
        <v>105</v>
      </c>
      <c r="AO15" s="44">
        <f t="shared" si="15"/>
        <v>4.4117647058823532E-2</v>
      </c>
      <c r="AP15" s="44">
        <f t="shared" si="16"/>
        <v>4.0727667662231876E-3</v>
      </c>
      <c r="AQ15" s="202">
        <f t="shared" si="27"/>
        <v>0.97587370544199192</v>
      </c>
      <c r="AR15" s="134">
        <v>10</v>
      </c>
      <c r="AS15" s="117">
        <v>30</v>
      </c>
      <c r="AT15" s="44">
        <f t="shared" si="17"/>
        <v>1.2605042016806723E-2</v>
      </c>
      <c r="AU15" s="44">
        <f t="shared" si="18"/>
        <v>2.8680688336520078E-3</v>
      </c>
      <c r="AV15" s="202">
        <f t="shared" si="28"/>
        <v>0.99550669216061183</v>
      </c>
      <c r="AW15" s="134">
        <v>9</v>
      </c>
      <c r="AX15" s="117">
        <v>186</v>
      </c>
      <c r="AY15" s="44">
        <f t="shared" si="19"/>
        <v>7.8151260504201681E-2</v>
      </c>
      <c r="AZ15" s="44">
        <f t="shared" si="20"/>
        <v>2.3408004027183488E-2</v>
      </c>
      <c r="BA15" s="131">
        <f t="shared" si="29"/>
        <v>0.88774226025673297</v>
      </c>
      <c r="BB15" s="123"/>
    </row>
    <row r="16" spans="1:54" s="246" customFormat="1">
      <c r="A16" s="231" t="s">
        <v>53</v>
      </c>
      <c r="B16" s="232">
        <v>383408</v>
      </c>
      <c r="C16" s="233">
        <v>10</v>
      </c>
      <c r="D16" s="234">
        <v>13</v>
      </c>
      <c r="E16" s="235">
        <v>2013</v>
      </c>
      <c r="F16" s="221">
        <f t="shared" si="0"/>
        <v>5.2502816842632388E-3</v>
      </c>
      <c r="G16" s="221">
        <f t="shared" si="3"/>
        <v>7.1003287385188428E-3</v>
      </c>
      <c r="H16" s="236">
        <f t="shared" si="21"/>
        <v>0.96811024732988116</v>
      </c>
      <c r="I16" s="237">
        <v>10</v>
      </c>
      <c r="J16" s="244">
        <v>459</v>
      </c>
      <c r="K16" s="221">
        <f t="shared" si="4"/>
        <v>0.22801788375558868</v>
      </c>
      <c r="L16" s="221">
        <f t="shared" si="5"/>
        <v>1.5803064210707523E-2</v>
      </c>
      <c r="M16" s="236">
        <f t="shared" si="22"/>
        <v>0.97441900499225342</v>
      </c>
      <c r="N16" s="239">
        <v>13</v>
      </c>
      <c r="O16" s="240">
        <v>10</v>
      </c>
      <c r="P16" s="221">
        <f t="shared" si="1"/>
        <v>4.9677098857426726E-3</v>
      </c>
      <c r="Q16" s="221">
        <f t="shared" si="2"/>
        <v>3.7038408829956663E-4</v>
      </c>
      <c r="R16" s="241">
        <f t="shared" si="6"/>
        <v>0.99888884773510123</v>
      </c>
      <c r="S16" s="242">
        <v>16</v>
      </c>
      <c r="T16" s="244">
        <v>112</v>
      </c>
      <c r="U16" s="221">
        <f t="shared" si="7"/>
        <v>5.5638350720317933E-2</v>
      </c>
      <c r="V16" s="221">
        <f t="shared" si="8"/>
        <v>4.1483017889551461E-3</v>
      </c>
      <c r="W16" s="241">
        <f t="shared" si="23"/>
        <v>0.85677247305455773</v>
      </c>
      <c r="X16" s="242">
        <v>12</v>
      </c>
      <c r="Y16" s="244">
        <v>206</v>
      </c>
      <c r="Z16" s="221">
        <f t="shared" si="9"/>
        <v>0.10233482364629906</v>
      </c>
      <c r="AA16" s="221">
        <f t="shared" si="10"/>
        <v>1.9324577861163227E-2</v>
      </c>
      <c r="AB16" s="236">
        <f t="shared" si="24"/>
        <v>0.92448405253283295</v>
      </c>
      <c r="AC16" s="237">
        <v>8</v>
      </c>
      <c r="AD16" s="244">
        <v>793</v>
      </c>
      <c r="AE16" s="221">
        <f t="shared" si="11"/>
        <v>0.39393939393939392</v>
      </c>
      <c r="AF16" s="221">
        <f t="shared" si="12"/>
        <v>5.9429239485596095E-3</v>
      </c>
      <c r="AG16" s="241">
        <f t="shared" si="25"/>
        <v>0.99461164903024668</v>
      </c>
      <c r="AH16" s="242">
        <v>7</v>
      </c>
      <c r="AI16" s="244">
        <v>382</v>
      </c>
      <c r="AJ16" s="221">
        <f t="shared" si="13"/>
        <v>0.18976651763537009</v>
      </c>
      <c r="AK16" s="221">
        <f t="shared" si="14"/>
        <v>3.1357740929239861E-2</v>
      </c>
      <c r="AL16" s="241">
        <f t="shared" si="26"/>
        <v>0.88778525693646371</v>
      </c>
      <c r="AM16" s="243">
        <v>20</v>
      </c>
      <c r="AN16" s="244">
        <v>19</v>
      </c>
      <c r="AO16" s="221">
        <f t="shared" si="15"/>
        <v>9.4386487829110789E-3</v>
      </c>
      <c r="AP16" s="221">
        <f t="shared" si="16"/>
        <v>7.3697684341181486E-4</v>
      </c>
      <c r="AQ16" s="241">
        <f t="shared" si="27"/>
        <v>0.97661068228540371</v>
      </c>
      <c r="AR16" s="242">
        <v>12</v>
      </c>
      <c r="AS16" s="244">
        <v>8</v>
      </c>
      <c r="AT16" s="221">
        <f t="shared" si="17"/>
        <v>3.9741679085941381E-3</v>
      </c>
      <c r="AU16" s="221">
        <f t="shared" si="18"/>
        <v>7.6481835564053537E-4</v>
      </c>
      <c r="AV16" s="241">
        <f t="shared" si="28"/>
        <v>0.9962715105162524</v>
      </c>
      <c r="AW16" s="242">
        <v>17</v>
      </c>
      <c r="AX16" s="244">
        <v>24</v>
      </c>
      <c r="AY16" s="221">
        <f t="shared" si="19"/>
        <v>1.1922503725782414E-2</v>
      </c>
      <c r="AZ16" s="221">
        <f t="shared" si="20"/>
        <v>3.0203876164107729E-3</v>
      </c>
      <c r="BA16" s="236">
        <f t="shared" si="29"/>
        <v>0.89076264787314374</v>
      </c>
      <c r="BB16" s="245"/>
    </row>
    <row r="17" spans="1:54">
      <c r="A17" s="122" t="s">
        <v>54</v>
      </c>
      <c r="B17" s="126">
        <v>1866310</v>
      </c>
      <c r="C17" s="127">
        <v>3</v>
      </c>
      <c r="D17" s="203">
        <v>14</v>
      </c>
      <c r="E17" s="119">
        <v>1815</v>
      </c>
      <c r="F17" s="44">
        <f t="shared" si="0"/>
        <v>9.725072469203937E-4</v>
      </c>
      <c r="G17" s="44">
        <f t="shared" si="3"/>
        <v>6.4019357478448582E-3</v>
      </c>
      <c r="H17" s="131">
        <f t="shared" si="21"/>
        <v>0.97451218307772602</v>
      </c>
      <c r="I17" s="193"/>
      <c r="J17" s="121"/>
      <c r="K17" s="44">
        <f t="shared" si="4"/>
        <v>0</v>
      </c>
      <c r="L17" s="44">
        <f t="shared" si="5"/>
        <v>0</v>
      </c>
      <c r="M17" s="131">
        <f t="shared" si="22"/>
        <v>0.97441900499225342</v>
      </c>
      <c r="N17" s="133"/>
      <c r="P17" s="44">
        <f t="shared" si="1"/>
        <v>0</v>
      </c>
      <c r="Q17" s="44">
        <f t="shared" si="2"/>
        <v>0</v>
      </c>
      <c r="R17" s="202">
        <f t="shared" si="6"/>
        <v>0.99888884773510123</v>
      </c>
      <c r="S17" s="134">
        <v>5</v>
      </c>
      <c r="T17" s="118">
        <v>1485</v>
      </c>
      <c r="U17" s="44">
        <f t="shared" si="7"/>
        <v>0.81818181818181823</v>
      </c>
      <c r="V17" s="44">
        <f t="shared" si="8"/>
        <v>5.5002037112485649E-2</v>
      </c>
      <c r="W17" s="202">
        <f t="shared" si="23"/>
        <v>0.91177451016704336</v>
      </c>
      <c r="X17" s="135"/>
      <c r="Y17" s="121"/>
      <c r="Z17" s="44">
        <f t="shared" si="9"/>
        <v>0</v>
      </c>
      <c r="AA17" s="44">
        <f t="shared" si="10"/>
        <v>0</v>
      </c>
      <c r="AB17" s="131">
        <f t="shared" si="24"/>
        <v>0.92448405253283295</v>
      </c>
      <c r="AC17" s="193"/>
      <c r="AD17" s="121"/>
      <c r="AE17" s="44">
        <f t="shared" si="11"/>
        <v>0</v>
      </c>
      <c r="AF17" s="44">
        <f t="shared" si="12"/>
        <v>0</v>
      </c>
      <c r="AG17" s="202">
        <f t="shared" si="25"/>
        <v>0.99461164903024668</v>
      </c>
      <c r="AH17" s="134">
        <v>10</v>
      </c>
      <c r="AI17" s="117">
        <v>165</v>
      </c>
      <c r="AJ17" s="44">
        <f t="shared" si="13"/>
        <v>9.0909090909090912E-2</v>
      </c>
      <c r="AK17" s="44">
        <f t="shared" si="14"/>
        <v>1.3544573961582663E-2</v>
      </c>
      <c r="AL17" s="202">
        <f t="shared" si="26"/>
        <v>0.90132983089804641</v>
      </c>
      <c r="AM17" s="135"/>
      <c r="AN17" s="117"/>
      <c r="AO17" s="44">
        <f t="shared" si="15"/>
        <v>0</v>
      </c>
      <c r="AP17" s="44">
        <f t="shared" si="16"/>
        <v>0</v>
      </c>
      <c r="AQ17" s="202">
        <f t="shared" si="27"/>
        <v>0.97661068228540371</v>
      </c>
      <c r="AR17" s="135"/>
      <c r="AS17" s="121"/>
      <c r="AT17" s="44">
        <f t="shared" si="17"/>
        <v>0</v>
      </c>
      <c r="AU17" s="44">
        <f t="shared" si="18"/>
        <v>0</v>
      </c>
      <c r="AV17" s="202">
        <f t="shared" si="28"/>
        <v>0.9962715105162524</v>
      </c>
      <c r="AW17" s="134">
        <v>11</v>
      </c>
      <c r="AX17" s="117">
        <v>165</v>
      </c>
      <c r="AY17" s="44">
        <f t="shared" si="19"/>
        <v>9.0909090909090912E-2</v>
      </c>
      <c r="AZ17" s="44">
        <f t="shared" si="20"/>
        <v>2.0765164862824061E-2</v>
      </c>
      <c r="BA17" s="131">
        <f t="shared" si="29"/>
        <v>0.91152781273596784</v>
      </c>
      <c r="BB17" s="123"/>
    </row>
    <row r="18" spans="1:54" s="246" customFormat="1">
      <c r="A18" s="231" t="s">
        <v>55</v>
      </c>
      <c r="B18" s="232">
        <v>112201</v>
      </c>
      <c r="C18" s="233">
        <v>16</v>
      </c>
      <c r="D18" s="234">
        <v>15</v>
      </c>
      <c r="E18" s="235">
        <v>1724</v>
      </c>
      <c r="F18" s="221">
        <f t="shared" si="0"/>
        <v>1.5365281949358741E-2</v>
      </c>
      <c r="G18" s="221">
        <f t="shared" si="3"/>
        <v>6.0809571511209557E-3</v>
      </c>
      <c r="H18" s="236">
        <f t="shared" si="21"/>
        <v>0.98059314022884703</v>
      </c>
      <c r="I18" s="237">
        <v>22</v>
      </c>
      <c r="J18" s="244">
        <v>14</v>
      </c>
      <c r="K18" s="221">
        <f t="shared" si="4"/>
        <v>8.1206496519721574E-3</v>
      </c>
      <c r="L18" s="221">
        <f t="shared" si="5"/>
        <v>4.8201067309347565E-4</v>
      </c>
      <c r="M18" s="236">
        <f t="shared" si="22"/>
        <v>0.97490101566534693</v>
      </c>
      <c r="N18" s="239"/>
      <c r="O18" s="240"/>
      <c r="P18" s="221">
        <f t="shared" si="1"/>
        <v>0</v>
      </c>
      <c r="Q18" s="221">
        <f t="shared" si="2"/>
        <v>0</v>
      </c>
      <c r="R18" s="241">
        <f t="shared" si="6"/>
        <v>0.99888884773510123</v>
      </c>
      <c r="S18" s="242">
        <v>6</v>
      </c>
      <c r="T18" s="238">
        <v>1161</v>
      </c>
      <c r="U18" s="221">
        <f t="shared" si="7"/>
        <v>0.67343387470997684</v>
      </c>
      <c r="V18" s="221">
        <f t="shared" si="8"/>
        <v>4.3001592651579691E-2</v>
      </c>
      <c r="W18" s="241">
        <f t="shared" si="23"/>
        <v>0.95477610281862302</v>
      </c>
      <c r="X18" s="242">
        <v>13</v>
      </c>
      <c r="Y18" s="244">
        <v>192</v>
      </c>
      <c r="Z18" s="221">
        <f t="shared" si="9"/>
        <v>0.11136890951276102</v>
      </c>
      <c r="AA18" s="221">
        <f t="shared" si="10"/>
        <v>1.801125703564728E-2</v>
      </c>
      <c r="AB18" s="236">
        <f t="shared" si="24"/>
        <v>0.94249530956848027</v>
      </c>
      <c r="AC18" s="249"/>
      <c r="AD18" s="248"/>
      <c r="AE18" s="221">
        <f t="shared" si="11"/>
        <v>0</v>
      </c>
      <c r="AF18" s="221">
        <f t="shared" si="12"/>
        <v>0</v>
      </c>
      <c r="AG18" s="241">
        <f t="shared" si="25"/>
        <v>0.99461164903024668</v>
      </c>
      <c r="AH18" s="242">
        <v>18</v>
      </c>
      <c r="AI18" s="244">
        <v>52</v>
      </c>
      <c r="AJ18" s="221">
        <f t="shared" si="13"/>
        <v>3.0162412993039442E-2</v>
      </c>
      <c r="AK18" s="221">
        <f t="shared" si="14"/>
        <v>4.2685930060745361E-3</v>
      </c>
      <c r="AL18" s="241">
        <f t="shared" si="26"/>
        <v>0.90559842390412093</v>
      </c>
      <c r="AM18" s="243">
        <v>11</v>
      </c>
      <c r="AN18" s="244">
        <v>102</v>
      </c>
      <c r="AO18" s="221">
        <f t="shared" si="15"/>
        <v>5.916473317865429E-2</v>
      </c>
      <c r="AP18" s="221">
        <f t="shared" si="16"/>
        <v>3.9564020014739533E-3</v>
      </c>
      <c r="AQ18" s="241">
        <f t="shared" si="27"/>
        <v>0.98056708428687767</v>
      </c>
      <c r="AR18" s="247"/>
      <c r="AS18" s="248"/>
      <c r="AT18" s="221">
        <f t="shared" si="17"/>
        <v>0</v>
      </c>
      <c r="AU18" s="221">
        <f t="shared" si="18"/>
        <v>0</v>
      </c>
      <c r="AV18" s="241">
        <f t="shared" si="28"/>
        <v>0.9962715105162524</v>
      </c>
      <c r="AW18" s="242">
        <v>8</v>
      </c>
      <c r="AX18" s="244">
        <v>203</v>
      </c>
      <c r="AY18" s="221">
        <f t="shared" si="19"/>
        <v>0.11774941995359629</v>
      </c>
      <c r="AZ18" s="221">
        <f t="shared" si="20"/>
        <v>2.5547445255474453E-2</v>
      </c>
      <c r="BA18" s="236">
        <f t="shared" si="29"/>
        <v>0.93707525799144231</v>
      </c>
      <c r="BB18" s="245"/>
    </row>
    <row r="19" spans="1:54">
      <c r="A19" s="122" t="s">
        <v>56</v>
      </c>
      <c r="B19" s="126">
        <v>187053</v>
      </c>
      <c r="C19" s="127">
        <v>14</v>
      </c>
      <c r="D19" s="203">
        <v>16</v>
      </c>
      <c r="E19" s="119">
        <v>1030</v>
      </c>
      <c r="F19" s="44">
        <f t="shared" si="0"/>
        <v>5.5064607357273075E-3</v>
      </c>
      <c r="G19" s="44">
        <f t="shared" si="3"/>
        <v>3.6330544464353741E-3</v>
      </c>
      <c r="H19" s="131">
        <f t="shared" si="21"/>
        <v>0.98422619467528238</v>
      </c>
      <c r="I19" s="192">
        <v>14</v>
      </c>
      <c r="J19" s="117">
        <v>159</v>
      </c>
      <c r="K19" s="44">
        <f t="shared" si="4"/>
        <v>0.15436893203883495</v>
      </c>
      <c r="L19" s="44">
        <f t="shared" si="5"/>
        <v>5.4742640729901881E-3</v>
      </c>
      <c r="M19" s="131">
        <f t="shared" si="22"/>
        <v>0.98037527973833716</v>
      </c>
      <c r="N19" s="133">
        <v>11</v>
      </c>
      <c r="O19" s="120">
        <v>30</v>
      </c>
      <c r="P19" s="44">
        <f t="shared" si="1"/>
        <v>2.9126213592233011E-2</v>
      </c>
      <c r="Q19" s="44">
        <f t="shared" si="2"/>
        <v>1.1111522648987E-3</v>
      </c>
      <c r="R19" s="202">
        <f t="shared" si="6"/>
        <v>0.99999999999999989</v>
      </c>
      <c r="S19" s="134">
        <v>10</v>
      </c>
      <c r="T19" s="117">
        <v>460</v>
      </c>
      <c r="U19" s="44">
        <f t="shared" si="7"/>
        <v>0.44660194174757284</v>
      </c>
      <c r="V19" s="44">
        <f t="shared" si="8"/>
        <v>1.7037668061780066E-2</v>
      </c>
      <c r="W19" s="202">
        <f t="shared" si="23"/>
        <v>0.9718137708804031</v>
      </c>
      <c r="X19" s="134">
        <v>18</v>
      </c>
      <c r="Y19" s="117">
        <v>25</v>
      </c>
      <c r="Z19" s="44">
        <f t="shared" si="9"/>
        <v>2.4271844660194174E-2</v>
      </c>
      <c r="AA19" s="44">
        <f t="shared" si="10"/>
        <v>2.3452157598499064E-3</v>
      </c>
      <c r="AB19" s="131">
        <f t="shared" si="24"/>
        <v>0.94484052532833018</v>
      </c>
      <c r="AC19" s="192">
        <v>19</v>
      </c>
      <c r="AD19" s="117">
        <v>5</v>
      </c>
      <c r="AE19" s="44">
        <f t="shared" si="11"/>
        <v>4.8543689320388345E-3</v>
      </c>
      <c r="AF19" s="44">
        <f t="shared" si="12"/>
        <v>3.7471147216643187E-5</v>
      </c>
      <c r="AG19" s="202">
        <f t="shared" si="25"/>
        <v>0.99464912017746332</v>
      </c>
      <c r="AH19" s="134">
        <v>17</v>
      </c>
      <c r="AI19" s="117">
        <v>53</v>
      </c>
      <c r="AJ19" s="44">
        <f t="shared" si="13"/>
        <v>5.145631067961165E-2</v>
      </c>
      <c r="AK19" s="44">
        <f t="shared" si="14"/>
        <v>4.3506813331144313E-3</v>
      </c>
      <c r="AL19" s="202">
        <f t="shared" si="26"/>
        <v>0.90994910523723538</v>
      </c>
      <c r="AM19" s="137">
        <v>9</v>
      </c>
      <c r="AN19" s="117">
        <v>135</v>
      </c>
      <c r="AO19" s="44">
        <f t="shared" si="15"/>
        <v>0.13106796116504854</v>
      </c>
      <c r="AP19" s="44">
        <f t="shared" si="16"/>
        <v>5.2364144137155271E-3</v>
      </c>
      <c r="AQ19" s="202">
        <f t="shared" si="27"/>
        <v>0.98580349870059314</v>
      </c>
      <c r="AR19" s="134">
        <v>9</v>
      </c>
      <c r="AS19" s="117">
        <v>39</v>
      </c>
      <c r="AT19" s="44">
        <f t="shared" si="17"/>
        <v>3.7864077669902914E-2</v>
      </c>
      <c r="AU19" s="44">
        <f t="shared" si="18"/>
        <v>3.7284894837476099E-3</v>
      </c>
      <c r="AV19" s="202">
        <f t="shared" si="28"/>
        <v>1</v>
      </c>
      <c r="AW19" s="134">
        <v>14</v>
      </c>
      <c r="AX19" s="117">
        <v>124</v>
      </c>
      <c r="AY19" s="44">
        <f t="shared" si="19"/>
        <v>0.12038834951456311</v>
      </c>
      <c r="AZ19" s="44">
        <f t="shared" si="20"/>
        <v>1.5605336018122326E-2</v>
      </c>
      <c r="BA19" s="131">
        <f t="shared" si="29"/>
        <v>0.95268059400956462</v>
      </c>
      <c r="BB19" s="123"/>
    </row>
    <row r="20" spans="1:54" s="246" customFormat="1">
      <c r="A20" s="231" t="s">
        <v>57</v>
      </c>
      <c r="B20" s="232">
        <v>97359</v>
      </c>
      <c r="C20" s="233">
        <v>19</v>
      </c>
      <c r="D20" s="234">
        <v>17</v>
      </c>
      <c r="E20" s="235">
        <v>945</v>
      </c>
      <c r="F20" s="221">
        <f t="shared" si="0"/>
        <v>9.7063445598249785E-3</v>
      </c>
      <c r="G20" s="221">
        <f t="shared" si="3"/>
        <v>3.3332392736712896E-3</v>
      </c>
      <c r="H20" s="236">
        <f t="shared" si="21"/>
        <v>0.98755943394895362</v>
      </c>
      <c r="I20" s="237">
        <v>12</v>
      </c>
      <c r="J20" s="244">
        <v>384</v>
      </c>
      <c r="K20" s="221">
        <f t="shared" si="4"/>
        <v>0.40634920634920635</v>
      </c>
      <c r="L20" s="221">
        <f t="shared" si="5"/>
        <v>1.3220864176278189E-2</v>
      </c>
      <c r="M20" s="236">
        <f t="shared" si="22"/>
        <v>0.99359614391461537</v>
      </c>
      <c r="N20" s="239"/>
      <c r="O20" s="240"/>
      <c r="P20" s="221">
        <f t="shared" si="1"/>
        <v>0</v>
      </c>
      <c r="Q20" s="221"/>
      <c r="R20" s="241"/>
      <c r="S20" s="242">
        <v>24</v>
      </c>
      <c r="T20" s="244">
        <v>30</v>
      </c>
      <c r="U20" s="221">
        <f t="shared" si="7"/>
        <v>3.1746031746031744E-2</v>
      </c>
      <c r="V20" s="221">
        <f t="shared" si="8"/>
        <v>1.1111522648987E-3</v>
      </c>
      <c r="W20" s="241">
        <f t="shared" si="23"/>
        <v>0.97292492314530177</v>
      </c>
      <c r="X20" s="242">
        <v>9</v>
      </c>
      <c r="Y20" s="244">
        <v>402</v>
      </c>
      <c r="Z20" s="221">
        <f t="shared" si="9"/>
        <v>0.42539682539682538</v>
      </c>
      <c r="AA20" s="221">
        <f t="shared" si="10"/>
        <v>3.7711069418386492E-2</v>
      </c>
      <c r="AB20" s="236">
        <f t="shared" si="24"/>
        <v>0.98255159474671672</v>
      </c>
      <c r="AC20" s="237">
        <v>16</v>
      </c>
      <c r="AD20" s="244">
        <v>36</v>
      </c>
      <c r="AE20" s="221">
        <f t="shared" si="11"/>
        <v>3.8095238095238099E-2</v>
      </c>
      <c r="AF20" s="221">
        <f t="shared" si="12"/>
        <v>2.6979225995983093E-4</v>
      </c>
      <c r="AG20" s="241">
        <f t="shared" si="25"/>
        <v>0.99491891243742314</v>
      </c>
      <c r="AH20" s="242">
        <v>19</v>
      </c>
      <c r="AI20" s="244">
        <v>25</v>
      </c>
      <c r="AJ20" s="221">
        <f t="shared" si="13"/>
        <v>2.6455026455026454E-2</v>
      </c>
      <c r="AK20" s="221">
        <f t="shared" si="14"/>
        <v>2.0522081759973732E-3</v>
      </c>
      <c r="AL20" s="241">
        <f t="shared" si="26"/>
        <v>0.91200131341323276</v>
      </c>
      <c r="AM20" s="243">
        <v>13</v>
      </c>
      <c r="AN20" s="244">
        <v>68</v>
      </c>
      <c r="AO20" s="221">
        <f t="shared" si="15"/>
        <v>7.1957671957671956E-2</v>
      </c>
      <c r="AP20" s="221">
        <f t="shared" si="16"/>
        <v>2.6376013343159693E-3</v>
      </c>
      <c r="AQ20" s="241">
        <f t="shared" si="27"/>
        <v>0.98844110003490915</v>
      </c>
      <c r="AR20" s="247"/>
      <c r="AS20" s="248"/>
      <c r="AT20" s="221">
        <f t="shared" si="17"/>
        <v>0</v>
      </c>
      <c r="AU20" s="221">
        <f t="shared" si="18"/>
        <v>0</v>
      </c>
      <c r="AV20" s="241">
        <f t="shared" si="28"/>
        <v>1</v>
      </c>
      <c r="AW20" s="247"/>
      <c r="AX20" s="248"/>
      <c r="AY20" s="221">
        <f t="shared" si="19"/>
        <v>0</v>
      </c>
      <c r="AZ20" s="221">
        <f t="shared" si="20"/>
        <v>0</v>
      </c>
      <c r="BA20" s="236">
        <f t="shared" si="29"/>
        <v>0.95268059400956462</v>
      </c>
      <c r="BB20" s="245"/>
    </row>
    <row r="21" spans="1:54">
      <c r="A21" s="122" t="s">
        <v>58</v>
      </c>
      <c r="B21" s="126">
        <v>108851</v>
      </c>
      <c r="C21" s="127">
        <v>17</v>
      </c>
      <c r="D21" s="203">
        <v>18</v>
      </c>
      <c r="E21" s="119">
        <v>944</v>
      </c>
      <c r="F21" s="44">
        <f t="shared" si="0"/>
        <v>8.6724053982048851E-3</v>
      </c>
      <c r="G21" s="44">
        <f t="shared" si="3"/>
        <v>3.3297120363446533E-3</v>
      </c>
      <c r="H21" s="131">
        <f t="shared" si="21"/>
        <v>0.99088914598529831</v>
      </c>
      <c r="I21" s="193"/>
      <c r="J21" s="121"/>
      <c r="K21" s="44">
        <f t="shared" si="4"/>
        <v>0</v>
      </c>
      <c r="L21" s="44">
        <f t="shared" si="5"/>
        <v>0</v>
      </c>
      <c r="M21" s="131">
        <f t="shared" si="22"/>
        <v>0.99359614391461537</v>
      </c>
      <c r="N21" s="133"/>
      <c r="P21" s="44">
        <f t="shared" si="1"/>
        <v>0</v>
      </c>
      <c r="Q21" s="44"/>
      <c r="R21" s="202"/>
      <c r="S21" s="134">
        <v>26</v>
      </c>
      <c r="T21" s="117">
        <v>22</v>
      </c>
      <c r="U21" s="44">
        <f t="shared" si="7"/>
        <v>2.3305084745762712E-2</v>
      </c>
      <c r="V21" s="44">
        <f t="shared" si="8"/>
        <v>8.1484499425904663E-4</v>
      </c>
      <c r="W21" s="202">
        <f t="shared" si="23"/>
        <v>0.97373976813956087</v>
      </c>
      <c r="X21" s="135"/>
      <c r="Y21" s="121"/>
      <c r="Z21" s="44">
        <f t="shared" si="9"/>
        <v>0</v>
      </c>
      <c r="AA21" s="44">
        <f t="shared" si="10"/>
        <v>0</v>
      </c>
      <c r="AB21" s="131">
        <f t="shared" si="24"/>
        <v>0.98255159474671672</v>
      </c>
      <c r="AC21" s="193"/>
      <c r="AD21" s="121"/>
      <c r="AE21" s="44">
        <f t="shared" si="11"/>
        <v>0</v>
      </c>
      <c r="AF21" s="44">
        <f t="shared" si="12"/>
        <v>0</v>
      </c>
      <c r="AG21" s="202">
        <f t="shared" si="25"/>
        <v>0.99491891243742314</v>
      </c>
      <c r="AH21" s="134">
        <v>5</v>
      </c>
      <c r="AI21" s="117">
        <v>900</v>
      </c>
      <c r="AJ21" s="44">
        <f t="shared" si="13"/>
        <v>0.95338983050847459</v>
      </c>
      <c r="AK21" s="44">
        <f t="shared" si="14"/>
        <v>7.3879494335905432E-2</v>
      </c>
      <c r="AL21" s="202">
        <f t="shared" si="26"/>
        <v>0.98588080774913822</v>
      </c>
      <c r="AM21" s="137">
        <v>19</v>
      </c>
      <c r="AN21" s="117">
        <v>22</v>
      </c>
      <c r="AO21" s="44">
        <f t="shared" si="15"/>
        <v>2.3305084745762712E-2</v>
      </c>
      <c r="AP21" s="44">
        <f t="shared" si="16"/>
        <v>8.5334160816104884E-4</v>
      </c>
      <c r="AQ21" s="202">
        <f t="shared" si="27"/>
        <v>0.98929444164307023</v>
      </c>
      <c r="AR21" s="135"/>
      <c r="AS21" s="121"/>
      <c r="AT21" s="44">
        <f t="shared" si="17"/>
        <v>0</v>
      </c>
      <c r="AU21" s="44">
        <f t="shared" si="18"/>
        <v>0</v>
      </c>
      <c r="AV21" s="202">
        <f t="shared" si="28"/>
        <v>1</v>
      </c>
      <c r="AW21" s="135"/>
      <c r="AX21" s="121"/>
      <c r="AY21" s="44">
        <f t="shared" si="19"/>
        <v>0</v>
      </c>
      <c r="AZ21" s="44">
        <f t="shared" si="20"/>
        <v>0</v>
      </c>
      <c r="BA21" s="131">
        <f t="shared" si="29"/>
        <v>0.95268059400956462</v>
      </c>
      <c r="BB21" s="123"/>
    </row>
    <row r="22" spans="1:54" s="246" customFormat="1">
      <c r="A22" s="231" t="s">
        <v>59</v>
      </c>
      <c r="B22" s="232">
        <v>13234</v>
      </c>
      <c r="C22" s="233">
        <v>34</v>
      </c>
      <c r="D22" s="234">
        <v>19</v>
      </c>
      <c r="E22" s="235">
        <v>617</v>
      </c>
      <c r="F22" s="221">
        <f t="shared" si="0"/>
        <v>4.6622336406226386E-2</v>
      </c>
      <c r="G22" s="221">
        <f t="shared" si="3"/>
        <v>2.1763054305345879E-3</v>
      </c>
      <c r="H22" s="236">
        <f t="shared" si="21"/>
        <v>0.99306545141583291</v>
      </c>
      <c r="I22" s="237">
        <v>27</v>
      </c>
      <c r="J22" s="244">
        <v>1</v>
      </c>
      <c r="K22" s="221">
        <f t="shared" si="4"/>
        <v>1.6207455429497568E-3</v>
      </c>
      <c r="L22" s="221">
        <f t="shared" si="5"/>
        <v>3.4429333792391119E-5</v>
      </c>
      <c r="M22" s="236">
        <f t="shared" si="22"/>
        <v>0.99363057324840776</v>
      </c>
      <c r="N22" s="239"/>
      <c r="O22" s="240"/>
      <c r="P22" s="221">
        <f t="shared" si="1"/>
        <v>0</v>
      </c>
      <c r="Q22" s="221"/>
      <c r="R22" s="241"/>
      <c r="S22" s="242">
        <v>36</v>
      </c>
      <c r="T22" s="244">
        <v>2</v>
      </c>
      <c r="U22" s="221">
        <f t="shared" si="7"/>
        <v>3.2414910858995136E-3</v>
      </c>
      <c r="V22" s="221">
        <f t="shared" si="8"/>
        <v>7.4076817659913329E-5</v>
      </c>
      <c r="W22" s="241">
        <f t="shared" si="23"/>
        <v>0.97381384495722079</v>
      </c>
      <c r="X22" s="242">
        <v>16</v>
      </c>
      <c r="Y22" s="244">
        <v>93</v>
      </c>
      <c r="Z22" s="221">
        <f t="shared" si="9"/>
        <v>0.1507293354943274</v>
      </c>
      <c r="AA22" s="221">
        <f t="shared" si="10"/>
        <v>8.7242026266416504E-3</v>
      </c>
      <c r="AB22" s="236">
        <f t="shared" si="24"/>
        <v>0.99127579737335836</v>
      </c>
      <c r="AC22" s="237">
        <v>11</v>
      </c>
      <c r="AD22" s="244">
        <v>504</v>
      </c>
      <c r="AE22" s="221">
        <f t="shared" si="11"/>
        <v>0.81685575364667751</v>
      </c>
      <c r="AF22" s="221">
        <f t="shared" si="12"/>
        <v>3.7770916394376328E-3</v>
      </c>
      <c r="AG22" s="241">
        <f t="shared" si="25"/>
        <v>0.99869600407686077</v>
      </c>
      <c r="AH22" s="242">
        <v>20</v>
      </c>
      <c r="AI22" s="244">
        <v>12</v>
      </c>
      <c r="AJ22" s="221">
        <f t="shared" si="13"/>
        <v>1.9448946515397084E-2</v>
      </c>
      <c r="AK22" s="221">
        <f t="shared" si="14"/>
        <v>9.8505992447873916E-4</v>
      </c>
      <c r="AL22" s="241">
        <f t="shared" si="26"/>
        <v>0.98686586767361695</v>
      </c>
      <c r="AM22" s="243">
        <v>28</v>
      </c>
      <c r="AN22" s="244">
        <v>5</v>
      </c>
      <c r="AO22" s="221">
        <f t="shared" si="15"/>
        <v>8.1037277147487843E-3</v>
      </c>
      <c r="AP22" s="221">
        <f t="shared" si="16"/>
        <v>1.9394127458205655E-4</v>
      </c>
      <c r="AQ22" s="241">
        <f t="shared" si="27"/>
        <v>0.98948838291765229</v>
      </c>
      <c r="AR22" s="247"/>
      <c r="AS22" s="248"/>
      <c r="AT22" s="221">
        <f t="shared" si="17"/>
        <v>0</v>
      </c>
      <c r="AU22" s="221">
        <f t="shared" si="18"/>
        <v>0</v>
      </c>
      <c r="AV22" s="241">
        <f t="shared" si="28"/>
        <v>1</v>
      </c>
      <c r="AW22" s="247"/>
      <c r="AX22" s="248"/>
      <c r="AY22" s="221">
        <f t="shared" si="19"/>
        <v>0</v>
      </c>
      <c r="AZ22" s="221">
        <f t="shared" si="20"/>
        <v>0</v>
      </c>
      <c r="BA22" s="236">
        <f t="shared" si="29"/>
        <v>0.95268059400956462</v>
      </c>
      <c r="BB22" s="245"/>
    </row>
    <row r="23" spans="1:54">
      <c r="A23" s="122" t="s">
        <v>60</v>
      </c>
      <c r="B23" s="126">
        <v>149174</v>
      </c>
      <c r="C23" s="127">
        <v>15</v>
      </c>
      <c r="D23" s="203">
        <v>20</v>
      </c>
      <c r="E23" s="119">
        <v>304</v>
      </c>
      <c r="F23" s="44">
        <f t="shared" si="0"/>
        <v>2.0378886401115474E-3</v>
      </c>
      <c r="G23" s="44">
        <f t="shared" si="3"/>
        <v>1.0722801472974307E-3</v>
      </c>
      <c r="H23" s="131">
        <f t="shared" si="21"/>
        <v>0.99413773156313034</v>
      </c>
      <c r="I23" s="192">
        <v>17</v>
      </c>
      <c r="J23" s="117">
        <v>35</v>
      </c>
      <c r="K23" s="44">
        <f t="shared" si="4"/>
        <v>0.11513157894736842</v>
      </c>
      <c r="L23" s="44">
        <f t="shared" si="5"/>
        <v>1.2050266827336891E-3</v>
      </c>
      <c r="M23" s="131">
        <f t="shared" si="22"/>
        <v>0.99483559993114146</v>
      </c>
      <c r="N23" s="133"/>
      <c r="P23" s="44">
        <f t="shared" si="1"/>
        <v>0</v>
      </c>
      <c r="Q23" s="44"/>
      <c r="R23" s="202"/>
      <c r="S23" s="134">
        <v>15</v>
      </c>
      <c r="T23" s="117">
        <v>115</v>
      </c>
      <c r="U23" s="44">
        <f t="shared" si="7"/>
        <v>0.37828947368421051</v>
      </c>
      <c r="V23" s="44">
        <f t="shared" si="8"/>
        <v>4.2594170154450165E-3</v>
      </c>
      <c r="W23" s="202">
        <f t="shared" si="23"/>
        <v>0.97807326197266575</v>
      </c>
      <c r="X23" s="134">
        <v>22</v>
      </c>
      <c r="Y23" s="117">
        <v>7</v>
      </c>
      <c r="Z23" s="44">
        <f t="shared" si="9"/>
        <v>2.3026315789473683E-2</v>
      </c>
      <c r="AA23" s="44">
        <f t="shared" si="10"/>
        <v>6.5666041275797373E-4</v>
      </c>
      <c r="AB23" s="131">
        <f t="shared" si="24"/>
        <v>0.99193245778611638</v>
      </c>
      <c r="AC23" s="193"/>
      <c r="AD23" s="121"/>
      <c r="AE23" s="44">
        <f t="shared" si="11"/>
        <v>0</v>
      </c>
      <c r="AF23" s="44">
        <f t="shared" si="12"/>
        <v>0</v>
      </c>
      <c r="AG23" s="202">
        <f t="shared" si="25"/>
        <v>0.99869600407686077</v>
      </c>
      <c r="AH23" s="134">
        <v>23</v>
      </c>
      <c r="AI23" s="117">
        <v>7</v>
      </c>
      <c r="AJ23" s="44">
        <f t="shared" si="13"/>
        <v>2.3026315789473683E-2</v>
      </c>
      <c r="AK23" s="44">
        <f t="shared" si="14"/>
        <v>5.7461828927926444E-4</v>
      </c>
      <c r="AL23" s="202">
        <f t="shared" si="26"/>
        <v>0.98744048596289624</v>
      </c>
      <c r="AM23" s="137">
        <v>12</v>
      </c>
      <c r="AN23" s="117">
        <v>92</v>
      </c>
      <c r="AO23" s="44">
        <f t="shared" si="15"/>
        <v>0.30263157894736842</v>
      </c>
      <c r="AP23" s="44">
        <f t="shared" si="16"/>
        <v>3.5685194523098407E-3</v>
      </c>
      <c r="AQ23" s="202">
        <f t="shared" si="27"/>
        <v>0.99305690236996214</v>
      </c>
      <c r="AR23" s="135"/>
      <c r="AS23" s="121"/>
      <c r="AT23" s="44">
        <f t="shared" si="17"/>
        <v>0</v>
      </c>
      <c r="AU23" s="44">
        <f t="shared" si="18"/>
        <v>0</v>
      </c>
      <c r="AV23" s="202">
        <f t="shared" si="28"/>
        <v>1</v>
      </c>
      <c r="AW23" s="134">
        <v>16</v>
      </c>
      <c r="AX23" s="117">
        <v>48</v>
      </c>
      <c r="AY23" s="44">
        <f t="shared" si="19"/>
        <v>0.15789473684210525</v>
      </c>
      <c r="AZ23" s="44">
        <f t="shared" si="20"/>
        <v>6.0407752328215459E-3</v>
      </c>
      <c r="BA23" s="131">
        <f t="shared" si="29"/>
        <v>0.95872136924238616</v>
      </c>
      <c r="BB23" s="123"/>
    </row>
    <row r="24" spans="1:54" s="246" customFormat="1">
      <c r="A24" s="231" t="s">
        <v>61</v>
      </c>
      <c r="B24" s="232">
        <v>14435</v>
      </c>
      <c r="C24" s="233">
        <v>33</v>
      </c>
      <c r="D24" s="234">
        <v>21</v>
      </c>
      <c r="E24" s="235">
        <v>266</v>
      </c>
      <c r="F24" s="221">
        <f t="shared" si="0"/>
        <v>1.8427433321787322E-2</v>
      </c>
      <c r="G24" s="221">
        <f t="shared" si="3"/>
        <v>9.3824512888525196E-4</v>
      </c>
      <c r="H24" s="236">
        <f t="shared" si="21"/>
        <v>0.99507597669201564</v>
      </c>
      <c r="I24" s="237">
        <v>18</v>
      </c>
      <c r="J24" s="244">
        <v>24</v>
      </c>
      <c r="K24" s="221">
        <f t="shared" si="4"/>
        <v>9.0225563909774431E-2</v>
      </c>
      <c r="L24" s="221">
        <f t="shared" si="5"/>
        <v>8.263040110173868E-4</v>
      </c>
      <c r="M24" s="236">
        <f t="shared" si="22"/>
        <v>0.99566190394215881</v>
      </c>
      <c r="N24" s="239"/>
      <c r="O24" s="240"/>
      <c r="P24" s="221">
        <f t="shared" si="1"/>
        <v>0</v>
      </c>
      <c r="Q24" s="221"/>
      <c r="R24" s="241"/>
      <c r="S24" s="242">
        <v>18</v>
      </c>
      <c r="T24" s="244">
        <v>68</v>
      </c>
      <c r="U24" s="221">
        <f t="shared" si="7"/>
        <v>0.25563909774436089</v>
      </c>
      <c r="V24" s="221">
        <f t="shared" si="8"/>
        <v>2.518611800437053E-3</v>
      </c>
      <c r="W24" s="241">
        <f t="shared" si="23"/>
        <v>0.98059187377310275</v>
      </c>
      <c r="X24" s="242">
        <v>23</v>
      </c>
      <c r="Y24" s="244">
        <v>3</v>
      </c>
      <c r="Z24" s="221">
        <f t="shared" si="9"/>
        <v>1.1278195488721804E-2</v>
      </c>
      <c r="AA24" s="221">
        <f t="shared" si="10"/>
        <v>2.8142589118198874E-4</v>
      </c>
      <c r="AB24" s="236">
        <f t="shared" si="24"/>
        <v>0.99221388367729835</v>
      </c>
      <c r="AC24" s="237">
        <v>18</v>
      </c>
      <c r="AD24" s="244">
        <v>11</v>
      </c>
      <c r="AE24" s="221">
        <f t="shared" si="11"/>
        <v>4.1353383458646614E-2</v>
      </c>
      <c r="AF24" s="221">
        <f t="shared" si="12"/>
        <v>8.2436523876615003E-5</v>
      </c>
      <c r="AG24" s="241">
        <f t="shared" si="25"/>
        <v>0.99877844060073739</v>
      </c>
      <c r="AH24" s="242">
        <v>25</v>
      </c>
      <c r="AI24" s="244">
        <v>3</v>
      </c>
      <c r="AJ24" s="221">
        <f t="shared" si="13"/>
        <v>1.1278195488721804E-2</v>
      </c>
      <c r="AK24" s="221">
        <f t="shared" si="14"/>
        <v>2.4626498111968479E-4</v>
      </c>
      <c r="AL24" s="241">
        <f t="shared" si="26"/>
        <v>0.98768675094401592</v>
      </c>
      <c r="AM24" s="243">
        <v>22</v>
      </c>
      <c r="AN24" s="244">
        <v>14</v>
      </c>
      <c r="AO24" s="221">
        <f t="shared" si="15"/>
        <v>5.2631578947368418E-2</v>
      </c>
      <c r="AP24" s="221">
        <f t="shared" si="16"/>
        <v>5.4303556882975834E-4</v>
      </c>
      <c r="AQ24" s="241">
        <f t="shared" si="27"/>
        <v>0.99359993793879187</v>
      </c>
      <c r="AR24" s="247"/>
      <c r="AS24" s="248"/>
      <c r="AT24" s="221">
        <f t="shared" si="17"/>
        <v>0</v>
      </c>
      <c r="AU24" s="221">
        <f t="shared" si="18"/>
        <v>0</v>
      </c>
      <c r="AV24" s="241">
        <f t="shared" si="28"/>
        <v>1</v>
      </c>
      <c r="AW24" s="242">
        <v>12</v>
      </c>
      <c r="AX24" s="244">
        <v>143</v>
      </c>
      <c r="AY24" s="221">
        <f t="shared" si="19"/>
        <v>0.53759398496240607</v>
      </c>
      <c r="AZ24" s="221">
        <f t="shared" si="20"/>
        <v>1.799647621444752E-2</v>
      </c>
      <c r="BA24" s="236">
        <f t="shared" si="29"/>
        <v>0.97671784545683371</v>
      </c>
      <c r="BB24" s="245"/>
    </row>
    <row r="25" spans="1:54">
      <c r="A25" s="122" t="s">
        <v>62</v>
      </c>
      <c r="B25" s="126">
        <v>661194</v>
      </c>
      <c r="C25" s="127">
        <v>7</v>
      </c>
      <c r="D25" s="203">
        <v>22</v>
      </c>
      <c r="E25" s="119">
        <v>243</v>
      </c>
      <c r="F25" s="44">
        <f t="shared" si="0"/>
        <v>3.6751694661476056E-4</v>
      </c>
      <c r="G25" s="44">
        <f t="shared" si="3"/>
        <v>8.5711867037261736E-4</v>
      </c>
      <c r="H25" s="131">
        <f t="shared" si="21"/>
        <v>0.99593309536238828</v>
      </c>
      <c r="I25" s="193"/>
      <c r="J25" s="121"/>
      <c r="K25" s="44">
        <f t="shared" si="4"/>
        <v>0</v>
      </c>
      <c r="L25" s="44">
        <f t="shared" si="5"/>
        <v>0</v>
      </c>
      <c r="M25" s="131">
        <f t="shared" si="22"/>
        <v>0.99566190394215881</v>
      </c>
      <c r="N25" s="133"/>
      <c r="P25" s="44">
        <f t="shared" si="1"/>
        <v>0</v>
      </c>
      <c r="Q25" s="44"/>
      <c r="R25" s="202"/>
      <c r="S25" s="134">
        <v>13</v>
      </c>
      <c r="T25" s="117">
        <v>165</v>
      </c>
      <c r="U25" s="44">
        <f t="shared" si="7"/>
        <v>0.67901234567901236</v>
      </c>
      <c r="V25" s="44">
        <f t="shared" si="8"/>
        <v>6.1113374569428495E-3</v>
      </c>
      <c r="W25" s="202">
        <f t="shared" si="23"/>
        <v>0.98670321123004556</v>
      </c>
      <c r="X25" s="134">
        <v>17</v>
      </c>
      <c r="Y25" s="117">
        <v>36</v>
      </c>
      <c r="Z25" s="44">
        <f t="shared" si="9"/>
        <v>0.14814814814814814</v>
      </c>
      <c r="AA25" s="44">
        <f t="shared" si="10"/>
        <v>3.3771106941838649E-3</v>
      </c>
      <c r="AB25" s="131">
        <f t="shared" si="24"/>
        <v>0.99559099437148224</v>
      </c>
      <c r="AC25" s="193"/>
      <c r="AD25" s="121"/>
      <c r="AE25" s="44">
        <f t="shared" si="11"/>
        <v>0</v>
      </c>
      <c r="AF25" s="44">
        <f t="shared" si="12"/>
        <v>0</v>
      </c>
      <c r="AG25" s="202">
        <f t="shared" si="25"/>
        <v>0.99877844060073739</v>
      </c>
      <c r="AH25" s="135"/>
      <c r="AI25" s="121"/>
      <c r="AJ25" s="44">
        <f t="shared" si="13"/>
        <v>0</v>
      </c>
      <c r="AK25" s="44">
        <f t="shared" si="14"/>
        <v>0</v>
      </c>
      <c r="AL25" s="202">
        <f t="shared" si="26"/>
        <v>0.98768675094401592</v>
      </c>
      <c r="AM25" s="137">
        <v>14</v>
      </c>
      <c r="AN25" s="117">
        <v>42</v>
      </c>
      <c r="AO25" s="44">
        <f t="shared" si="15"/>
        <v>0.1728395061728395</v>
      </c>
      <c r="AP25" s="44">
        <f t="shared" si="16"/>
        <v>1.629106706489275E-3</v>
      </c>
      <c r="AQ25" s="202">
        <f t="shared" si="27"/>
        <v>0.99522904464528117</v>
      </c>
      <c r="AR25" s="135"/>
      <c r="AS25" s="121"/>
      <c r="AT25" s="44">
        <f t="shared" si="17"/>
        <v>0</v>
      </c>
      <c r="AU25" s="44">
        <f t="shared" si="18"/>
        <v>0</v>
      </c>
      <c r="AV25" s="202">
        <f t="shared" si="28"/>
        <v>1</v>
      </c>
      <c r="AW25" s="135"/>
      <c r="AX25" s="121"/>
      <c r="AY25" s="44">
        <f t="shared" si="19"/>
        <v>0</v>
      </c>
      <c r="AZ25" s="44">
        <f t="shared" si="20"/>
        <v>0</v>
      </c>
      <c r="BA25" s="131">
        <f t="shared" si="29"/>
        <v>0.97671784545683371</v>
      </c>
      <c r="BB25" s="123"/>
    </row>
    <row r="26" spans="1:54" s="246" customFormat="1">
      <c r="A26" s="231" t="s">
        <v>63</v>
      </c>
      <c r="B26" s="232">
        <v>188785</v>
      </c>
      <c r="C26" s="233">
        <v>13</v>
      </c>
      <c r="D26" s="234">
        <v>23</v>
      </c>
      <c r="E26" s="235">
        <v>219</v>
      </c>
      <c r="F26" s="221">
        <f t="shared" si="0"/>
        <v>1.1600497920915328E-3</v>
      </c>
      <c r="G26" s="221">
        <f t="shared" si="3"/>
        <v>7.7246497453334654E-4</v>
      </c>
      <c r="H26" s="236">
        <f t="shared" si="21"/>
        <v>0.99670556033692159</v>
      </c>
      <c r="I26" s="249"/>
      <c r="J26" s="248"/>
      <c r="K26" s="221">
        <f t="shared" si="4"/>
        <v>0</v>
      </c>
      <c r="L26" s="221">
        <f t="shared" si="5"/>
        <v>0</v>
      </c>
      <c r="M26" s="236">
        <f t="shared" si="22"/>
        <v>0.99566190394215881</v>
      </c>
      <c r="N26" s="239"/>
      <c r="O26" s="240"/>
      <c r="P26" s="221">
        <f t="shared" si="1"/>
        <v>0</v>
      </c>
      <c r="Q26" s="221"/>
      <c r="R26" s="241"/>
      <c r="S26" s="242">
        <v>20</v>
      </c>
      <c r="T26" s="244">
        <v>48</v>
      </c>
      <c r="U26" s="221">
        <f t="shared" si="7"/>
        <v>0.21917808219178081</v>
      </c>
      <c r="V26" s="221">
        <f t="shared" si="8"/>
        <v>1.77784362383792E-3</v>
      </c>
      <c r="W26" s="241">
        <f t="shared" si="23"/>
        <v>0.98848105485388349</v>
      </c>
      <c r="X26" s="247"/>
      <c r="Y26" s="248"/>
      <c r="Z26" s="221">
        <f t="shared" si="9"/>
        <v>0</v>
      </c>
      <c r="AA26" s="221">
        <f t="shared" si="10"/>
        <v>0</v>
      </c>
      <c r="AB26" s="236">
        <f t="shared" si="24"/>
        <v>0.99559099437148224</v>
      </c>
      <c r="AC26" s="249"/>
      <c r="AD26" s="248"/>
      <c r="AE26" s="221">
        <f t="shared" si="11"/>
        <v>0</v>
      </c>
      <c r="AF26" s="221">
        <f t="shared" si="12"/>
        <v>0</v>
      </c>
      <c r="AG26" s="241">
        <f t="shared" si="25"/>
        <v>0.99877844060073739</v>
      </c>
      <c r="AH26" s="247"/>
      <c r="AI26" s="248"/>
      <c r="AJ26" s="221">
        <f t="shared" si="13"/>
        <v>0</v>
      </c>
      <c r="AK26" s="221">
        <f t="shared" si="14"/>
        <v>0</v>
      </c>
      <c r="AL26" s="241">
        <f t="shared" si="26"/>
        <v>0.98768675094401592</v>
      </c>
      <c r="AM26" s="243">
        <v>29</v>
      </c>
      <c r="AN26" s="244">
        <v>3</v>
      </c>
      <c r="AO26" s="221">
        <f t="shared" si="15"/>
        <v>1.3698630136986301E-2</v>
      </c>
      <c r="AP26" s="221">
        <f t="shared" si="16"/>
        <v>1.1636476474923394E-4</v>
      </c>
      <c r="AQ26" s="241">
        <f t="shared" si="27"/>
        <v>0.99534540941003036</v>
      </c>
      <c r="AR26" s="247"/>
      <c r="AS26" s="248"/>
      <c r="AT26" s="221">
        <f t="shared" si="17"/>
        <v>0</v>
      </c>
      <c r="AU26" s="221">
        <f t="shared" si="18"/>
        <v>0</v>
      </c>
      <c r="AV26" s="241">
        <f t="shared" si="28"/>
        <v>1</v>
      </c>
      <c r="AW26" s="242">
        <v>10</v>
      </c>
      <c r="AX26" s="244">
        <v>168</v>
      </c>
      <c r="AY26" s="221">
        <f t="shared" si="19"/>
        <v>0.76712328767123283</v>
      </c>
      <c r="AZ26" s="221">
        <f t="shared" si="20"/>
        <v>2.1142713314875407E-2</v>
      </c>
      <c r="BA26" s="236">
        <f t="shared" si="29"/>
        <v>0.99786055877170909</v>
      </c>
      <c r="BB26" s="245"/>
    </row>
    <row r="27" spans="1:54">
      <c r="A27" s="122" t="s">
        <v>64</v>
      </c>
      <c r="B27" s="126">
        <v>65813</v>
      </c>
      <c r="C27" s="127">
        <v>21</v>
      </c>
      <c r="D27" s="203">
        <v>24</v>
      </c>
      <c r="E27" s="119">
        <v>182</v>
      </c>
      <c r="F27" s="44">
        <f t="shared" si="0"/>
        <v>2.7654110889945753E-3</v>
      </c>
      <c r="G27" s="44">
        <f t="shared" si="3"/>
        <v>6.4195719344780397E-4</v>
      </c>
      <c r="H27" s="131">
        <f t="shared" si="21"/>
        <v>0.99734751753036943</v>
      </c>
      <c r="I27" s="192">
        <v>20</v>
      </c>
      <c r="J27" s="117">
        <v>16</v>
      </c>
      <c r="K27" s="44">
        <f t="shared" si="4"/>
        <v>8.7912087912087919E-2</v>
      </c>
      <c r="L27" s="44">
        <f t="shared" si="5"/>
        <v>5.508693406782579E-4</v>
      </c>
      <c r="M27" s="131">
        <f t="shared" si="22"/>
        <v>0.99621277328283708</v>
      </c>
      <c r="N27" s="133"/>
      <c r="P27" s="44">
        <f t="shared" si="1"/>
        <v>0</v>
      </c>
      <c r="Q27" s="44"/>
      <c r="R27" s="202"/>
      <c r="S27" s="134">
        <v>30</v>
      </c>
      <c r="T27" s="117">
        <v>12</v>
      </c>
      <c r="U27" s="44">
        <f t="shared" si="7"/>
        <v>6.5934065934065936E-2</v>
      </c>
      <c r="V27" s="44">
        <f t="shared" si="8"/>
        <v>4.4446090595948E-4</v>
      </c>
      <c r="W27" s="202">
        <f t="shared" si="23"/>
        <v>0.988925515759843</v>
      </c>
      <c r="X27" s="135"/>
      <c r="Y27" s="121"/>
      <c r="Z27" s="44">
        <f t="shared" si="9"/>
        <v>0</v>
      </c>
      <c r="AA27" s="44">
        <f t="shared" si="10"/>
        <v>0</v>
      </c>
      <c r="AB27" s="131">
        <f t="shared" si="24"/>
        <v>0.99559099437148224</v>
      </c>
      <c r="AC27" s="193"/>
      <c r="AD27" s="121"/>
      <c r="AE27" s="44">
        <f t="shared" si="11"/>
        <v>0</v>
      </c>
      <c r="AF27" s="44">
        <f t="shared" si="12"/>
        <v>0</v>
      </c>
      <c r="AG27" s="202">
        <f t="shared" si="25"/>
        <v>0.99877844060073739</v>
      </c>
      <c r="AH27" s="134">
        <v>14</v>
      </c>
      <c r="AI27" s="117">
        <v>123</v>
      </c>
      <c r="AJ27" s="44">
        <f t="shared" si="13"/>
        <v>0.67582417582417587</v>
      </c>
      <c r="AK27" s="44">
        <f t="shared" si="14"/>
        <v>1.0096864225907077E-2</v>
      </c>
      <c r="AL27" s="202">
        <f t="shared" si="26"/>
        <v>0.99778361516992298</v>
      </c>
      <c r="AM27" s="137">
        <v>15</v>
      </c>
      <c r="AN27" s="117">
        <v>31</v>
      </c>
      <c r="AO27" s="44">
        <f t="shared" si="15"/>
        <v>0.17032967032967034</v>
      </c>
      <c r="AP27" s="44">
        <f t="shared" si="16"/>
        <v>1.2024359024087506E-3</v>
      </c>
      <c r="AQ27" s="202">
        <f t="shared" si="27"/>
        <v>0.99654784531243912</v>
      </c>
      <c r="AR27" s="135"/>
      <c r="AS27" s="121"/>
      <c r="AT27" s="44">
        <f t="shared" si="17"/>
        <v>0</v>
      </c>
      <c r="AU27" s="44">
        <f t="shared" si="18"/>
        <v>0</v>
      </c>
      <c r="AV27" s="202">
        <f t="shared" si="28"/>
        <v>1</v>
      </c>
      <c r="AW27" s="135"/>
      <c r="AX27" s="121"/>
      <c r="AY27" s="44">
        <f t="shared" si="19"/>
        <v>0</v>
      </c>
      <c r="AZ27" s="44">
        <f t="shared" si="20"/>
        <v>0</v>
      </c>
      <c r="BA27" s="131">
        <f t="shared" si="29"/>
        <v>0.99786055877170909</v>
      </c>
      <c r="BB27" s="123"/>
    </row>
    <row r="28" spans="1:54">
      <c r="A28" s="122" t="s">
        <v>65</v>
      </c>
      <c r="B28" s="126">
        <v>299016</v>
      </c>
      <c r="C28" s="127">
        <v>12</v>
      </c>
      <c r="D28" s="203">
        <v>25</v>
      </c>
      <c r="E28" s="119">
        <v>182</v>
      </c>
      <c r="F28" s="44">
        <f t="shared" si="0"/>
        <v>6.0866308157423018E-4</v>
      </c>
      <c r="G28" s="44">
        <f t="shared" si="3"/>
        <v>6.4195719344780397E-4</v>
      </c>
      <c r="H28" s="131">
        <f t="shared" si="21"/>
        <v>0.99798947472381727</v>
      </c>
      <c r="I28" s="192">
        <v>21</v>
      </c>
      <c r="J28" s="117">
        <v>15</v>
      </c>
      <c r="K28" s="44">
        <f t="shared" si="4"/>
        <v>8.2417582417582416E-2</v>
      </c>
      <c r="L28" s="44">
        <f t="shared" si="5"/>
        <v>5.1644000688586672E-4</v>
      </c>
      <c r="M28" s="131">
        <f t="shared" si="22"/>
        <v>0.99672921328972297</v>
      </c>
      <c r="N28" s="133"/>
      <c r="P28" s="44">
        <f t="shared" si="1"/>
        <v>0</v>
      </c>
      <c r="Q28" s="44"/>
      <c r="R28" s="202"/>
      <c r="S28" s="134">
        <v>23</v>
      </c>
      <c r="T28" s="117">
        <v>31</v>
      </c>
      <c r="U28" s="44">
        <f t="shared" si="7"/>
        <v>0.17032967032967034</v>
      </c>
      <c r="V28" s="44">
        <f t="shared" si="8"/>
        <v>1.1481906737286565E-3</v>
      </c>
      <c r="W28" s="202">
        <f t="shared" si="23"/>
        <v>0.99007370643357162</v>
      </c>
      <c r="X28" s="135"/>
      <c r="Y28" s="121"/>
      <c r="Z28" s="44">
        <f t="shared" si="9"/>
        <v>0</v>
      </c>
      <c r="AA28" s="44">
        <f t="shared" si="10"/>
        <v>0</v>
      </c>
      <c r="AB28" s="131">
        <f t="shared" si="24"/>
        <v>0.99559099437148224</v>
      </c>
      <c r="AC28" s="192">
        <v>15</v>
      </c>
      <c r="AD28" s="117">
        <v>136</v>
      </c>
      <c r="AE28" s="44">
        <f t="shared" si="11"/>
        <v>0.74725274725274726</v>
      </c>
      <c r="AF28" s="44">
        <f t="shared" si="12"/>
        <v>1.0192152042926947E-3</v>
      </c>
      <c r="AG28" s="202">
        <f t="shared" si="25"/>
        <v>0.99979765580503011</v>
      </c>
      <c r="AH28" s="135"/>
      <c r="AI28" s="121"/>
      <c r="AJ28" s="44">
        <f t="shared" si="13"/>
        <v>0</v>
      </c>
      <c r="AK28" s="44">
        <f t="shared" si="14"/>
        <v>0</v>
      </c>
      <c r="AL28" s="202">
        <f t="shared" si="26"/>
        <v>0.99778361516992298</v>
      </c>
      <c r="AM28" s="135"/>
      <c r="AN28" s="117"/>
      <c r="AO28" s="44">
        <f t="shared" si="15"/>
        <v>0</v>
      </c>
      <c r="AP28" s="44">
        <f t="shared" si="16"/>
        <v>0</v>
      </c>
      <c r="AQ28" s="202">
        <f t="shared" si="27"/>
        <v>0.99654784531243912</v>
      </c>
      <c r="AR28" s="135"/>
      <c r="AS28" s="121"/>
      <c r="AT28" s="44">
        <f t="shared" si="17"/>
        <v>0</v>
      </c>
      <c r="AU28" s="44">
        <f t="shared" si="18"/>
        <v>0</v>
      </c>
      <c r="AV28" s="202">
        <f t="shared" si="28"/>
        <v>1</v>
      </c>
      <c r="AW28" s="135"/>
      <c r="AX28" s="121"/>
      <c r="AY28" s="44">
        <f t="shared" si="19"/>
        <v>0</v>
      </c>
      <c r="AZ28" s="44">
        <f t="shared" si="20"/>
        <v>0</v>
      </c>
      <c r="BA28" s="131">
        <f t="shared" si="29"/>
        <v>0.99786055877170909</v>
      </c>
      <c r="BB28" s="123"/>
    </row>
    <row r="29" spans="1:54" s="246" customFormat="1">
      <c r="A29" s="231" t="s">
        <v>66</v>
      </c>
      <c r="B29" s="232">
        <v>36618</v>
      </c>
      <c r="C29" s="233">
        <v>27</v>
      </c>
      <c r="D29" s="234">
        <v>26</v>
      </c>
      <c r="E29" s="235">
        <v>174</v>
      </c>
      <c r="F29" s="221">
        <f t="shared" si="0"/>
        <v>4.7517614288055052E-3</v>
      </c>
      <c r="G29" s="221">
        <f t="shared" si="3"/>
        <v>6.1373929483471369E-4</v>
      </c>
      <c r="H29" s="236">
        <f t="shared" si="21"/>
        <v>0.99860321401865193</v>
      </c>
      <c r="I29" s="237">
        <v>16</v>
      </c>
      <c r="J29" s="244">
        <v>50</v>
      </c>
      <c r="K29" s="221">
        <f t="shared" si="4"/>
        <v>0.28735632183908044</v>
      </c>
      <c r="L29" s="221">
        <f t="shared" si="5"/>
        <v>1.721466689619556E-3</v>
      </c>
      <c r="M29" s="236">
        <f t="shared" si="22"/>
        <v>0.99845067997934256</v>
      </c>
      <c r="N29" s="239"/>
      <c r="O29" s="240"/>
      <c r="P29" s="221">
        <f t="shared" si="1"/>
        <v>0</v>
      </c>
      <c r="Q29" s="221"/>
      <c r="R29" s="241"/>
      <c r="S29" s="242">
        <v>17</v>
      </c>
      <c r="T29" s="244">
        <v>91</v>
      </c>
      <c r="U29" s="221">
        <f t="shared" si="7"/>
        <v>0.52298850574712641</v>
      </c>
      <c r="V29" s="221">
        <f t="shared" si="8"/>
        <v>3.3704952035260565E-3</v>
      </c>
      <c r="W29" s="241">
        <f t="shared" si="23"/>
        <v>0.99344420163709768</v>
      </c>
      <c r="X29" s="242">
        <v>19</v>
      </c>
      <c r="Y29" s="244">
        <v>17</v>
      </c>
      <c r="Z29" s="221">
        <f t="shared" si="9"/>
        <v>9.7701149425287362E-2</v>
      </c>
      <c r="AA29" s="221">
        <f t="shared" si="10"/>
        <v>1.5947467166979362E-3</v>
      </c>
      <c r="AB29" s="236">
        <f t="shared" si="24"/>
        <v>0.99718574108818014</v>
      </c>
      <c r="AC29" s="249"/>
      <c r="AD29" s="248"/>
      <c r="AE29" s="221">
        <f t="shared" si="11"/>
        <v>0</v>
      </c>
      <c r="AF29" s="221">
        <f t="shared" si="12"/>
        <v>0</v>
      </c>
      <c r="AG29" s="241">
        <f t="shared" si="25"/>
        <v>0.99979765580503011</v>
      </c>
      <c r="AH29" s="247"/>
      <c r="AI29" s="248"/>
      <c r="AJ29" s="221">
        <f t="shared" si="13"/>
        <v>0</v>
      </c>
      <c r="AK29" s="221">
        <f t="shared" si="14"/>
        <v>0</v>
      </c>
      <c r="AL29" s="241">
        <f t="shared" si="26"/>
        <v>0.99778361516992298</v>
      </c>
      <c r="AM29" s="243">
        <v>21</v>
      </c>
      <c r="AN29" s="244">
        <v>16</v>
      </c>
      <c r="AO29" s="221">
        <f t="shared" si="15"/>
        <v>9.1954022988505746E-2</v>
      </c>
      <c r="AP29" s="221">
        <f t="shared" si="16"/>
        <v>6.2061207866258099E-4</v>
      </c>
      <c r="AQ29" s="241">
        <f t="shared" si="27"/>
        <v>0.99716845739110171</v>
      </c>
      <c r="AR29" s="247"/>
      <c r="AS29" s="248"/>
      <c r="AT29" s="221">
        <f t="shared" si="17"/>
        <v>0</v>
      </c>
      <c r="AU29" s="221">
        <f t="shared" si="18"/>
        <v>0</v>
      </c>
      <c r="AV29" s="241">
        <f t="shared" si="28"/>
        <v>1</v>
      </c>
      <c r="AW29" s="247"/>
      <c r="AX29" s="248"/>
      <c r="AY29" s="221">
        <f t="shared" si="19"/>
        <v>0</v>
      </c>
      <c r="AZ29" s="221">
        <f t="shared" si="20"/>
        <v>0</v>
      </c>
      <c r="BA29" s="236">
        <f t="shared" si="29"/>
        <v>0.99786055877170909</v>
      </c>
      <c r="BB29" s="245"/>
    </row>
    <row r="30" spans="1:54">
      <c r="A30" s="122" t="s">
        <v>67</v>
      </c>
      <c r="B30" s="126">
        <v>96711</v>
      </c>
      <c r="C30" s="127">
        <v>20</v>
      </c>
      <c r="D30" s="203">
        <v>27</v>
      </c>
      <c r="E30" s="119">
        <v>92</v>
      </c>
      <c r="F30" s="44">
        <f t="shared" si="0"/>
        <v>9.5128785763770411E-4</v>
      </c>
      <c r="G30" s="44">
        <f t="shared" si="3"/>
        <v>3.2450583405053827E-4</v>
      </c>
      <c r="H30" s="131">
        <f t="shared" si="21"/>
        <v>0.99892771985270246</v>
      </c>
      <c r="I30" s="192">
        <v>19</v>
      </c>
      <c r="J30" s="117">
        <v>16</v>
      </c>
      <c r="K30" s="44">
        <f t="shared" si="4"/>
        <v>0.17391304347826086</v>
      </c>
      <c r="L30" s="44">
        <f t="shared" si="5"/>
        <v>5.508693406782579E-4</v>
      </c>
      <c r="M30" s="131">
        <f t="shared" si="22"/>
        <v>0.99900154932002083</v>
      </c>
      <c r="N30" s="133"/>
      <c r="P30" s="44">
        <f t="shared" si="1"/>
        <v>0</v>
      </c>
      <c r="Q30" s="44"/>
      <c r="R30" s="202"/>
      <c r="S30" s="134">
        <v>21</v>
      </c>
      <c r="T30" s="117">
        <v>39</v>
      </c>
      <c r="U30" s="44">
        <f t="shared" si="7"/>
        <v>0.42391304347826086</v>
      </c>
      <c r="V30" s="44">
        <f t="shared" si="8"/>
        <v>1.44449794436831E-3</v>
      </c>
      <c r="W30" s="202">
        <f t="shared" si="23"/>
        <v>0.99488869958146597</v>
      </c>
      <c r="X30" s="134">
        <v>21</v>
      </c>
      <c r="Y30" s="117">
        <v>13</v>
      </c>
      <c r="Z30" s="44">
        <f t="shared" si="9"/>
        <v>0.14130434782608695</v>
      </c>
      <c r="AA30" s="44">
        <f t="shared" si="10"/>
        <v>1.2195121951219512E-3</v>
      </c>
      <c r="AB30" s="131">
        <f t="shared" si="24"/>
        <v>0.9984052532833021</v>
      </c>
      <c r="AC30" s="193"/>
      <c r="AD30" s="121"/>
      <c r="AE30" s="44">
        <f t="shared" si="11"/>
        <v>0</v>
      </c>
      <c r="AF30" s="44">
        <f t="shared" si="12"/>
        <v>0</v>
      </c>
      <c r="AG30" s="202">
        <f t="shared" si="25"/>
        <v>0.99979765580503011</v>
      </c>
      <c r="AH30" s="135"/>
      <c r="AI30" s="121"/>
      <c r="AJ30" s="44">
        <f t="shared" si="13"/>
        <v>0</v>
      </c>
      <c r="AK30" s="44">
        <f t="shared" si="14"/>
        <v>0</v>
      </c>
      <c r="AL30" s="202">
        <f t="shared" si="26"/>
        <v>0.99778361516992298</v>
      </c>
      <c r="AM30" s="137">
        <v>27</v>
      </c>
      <c r="AN30" s="117">
        <v>8</v>
      </c>
      <c r="AO30" s="44">
        <f t="shared" si="15"/>
        <v>8.6956521739130432E-2</v>
      </c>
      <c r="AP30" s="44">
        <f t="shared" si="16"/>
        <v>3.103060393312905E-4</v>
      </c>
      <c r="AQ30" s="202">
        <f t="shared" si="27"/>
        <v>0.99747876343043296</v>
      </c>
      <c r="AR30" s="135"/>
      <c r="AS30" s="121"/>
      <c r="AT30" s="44">
        <f t="shared" si="17"/>
        <v>0</v>
      </c>
      <c r="AU30" s="44">
        <f t="shared" si="18"/>
        <v>0</v>
      </c>
      <c r="AV30" s="202">
        <f t="shared" si="28"/>
        <v>1</v>
      </c>
      <c r="AW30" s="134">
        <v>18</v>
      </c>
      <c r="AX30" s="117">
        <v>16</v>
      </c>
      <c r="AY30" s="44">
        <f t="shared" si="19"/>
        <v>0.17391304347826086</v>
      </c>
      <c r="AZ30" s="44">
        <f t="shared" si="20"/>
        <v>2.0135917442738486E-3</v>
      </c>
      <c r="BA30" s="131">
        <f t="shared" si="29"/>
        <v>0.99987415051598294</v>
      </c>
      <c r="BB30" s="123"/>
    </row>
    <row r="31" spans="1:54" s="246" customFormat="1">
      <c r="A31" s="231" t="s">
        <v>68</v>
      </c>
      <c r="B31" s="232">
        <v>2954</v>
      </c>
      <c r="C31" s="233">
        <v>37</v>
      </c>
      <c r="D31" s="234">
        <v>28</v>
      </c>
      <c r="E31" s="235">
        <v>87</v>
      </c>
      <c r="F31" s="221">
        <f t="shared" si="0"/>
        <v>2.9451591062965469E-2</v>
      </c>
      <c r="G31" s="221">
        <f t="shared" si="3"/>
        <v>3.0686964741735685E-4</v>
      </c>
      <c r="H31" s="236">
        <f t="shared" si="21"/>
        <v>0.99923458950011979</v>
      </c>
      <c r="I31" s="249"/>
      <c r="J31" s="248"/>
      <c r="K31" s="221">
        <f t="shared" si="4"/>
        <v>0</v>
      </c>
      <c r="L31" s="221">
        <f t="shared" si="5"/>
        <v>0</v>
      </c>
      <c r="M31" s="236">
        <f t="shared" si="22"/>
        <v>0.99900154932002083</v>
      </c>
      <c r="N31" s="239"/>
      <c r="O31" s="240"/>
      <c r="P31" s="221">
        <f t="shared" si="1"/>
        <v>0</v>
      </c>
      <c r="Q31" s="221"/>
      <c r="R31" s="241"/>
      <c r="S31" s="242">
        <v>22</v>
      </c>
      <c r="T31" s="244">
        <v>34</v>
      </c>
      <c r="U31" s="221">
        <f t="shared" si="7"/>
        <v>0.39080459770114945</v>
      </c>
      <c r="V31" s="221">
        <f t="shared" si="8"/>
        <v>1.2593059002185265E-3</v>
      </c>
      <c r="W31" s="241">
        <f t="shared" si="23"/>
        <v>0.99614800548168447</v>
      </c>
      <c r="X31" s="247"/>
      <c r="Y31" s="248"/>
      <c r="Z31" s="221">
        <f t="shared" si="9"/>
        <v>0</v>
      </c>
      <c r="AA31" s="221">
        <f t="shared" si="10"/>
        <v>0</v>
      </c>
      <c r="AB31" s="236">
        <f t="shared" si="24"/>
        <v>0.9984052532833021</v>
      </c>
      <c r="AC31" s="237">
        <v>17</v>
      </c>
      <c r="AD31" s="244">
        <v>27</v>
      </c>
      <c r="AE31" s="221">
        <f t="shared" si="11"/>
        <v>0.31034482758620691</v>
      </c>
      <c r="AF31" s="221">
        <f t="shared" si="12"/>
        <v>2.023441949698732E-4</v>
      </c>
      <c r="AG31" s="241">
        <f t="shared" si="25"/>
        <v>1</v>
      </c>
      <c r="AH31" s="247"/>
      <c r="AI31" s="248"/>
      <c r="AJ31" s="221">
        <f t="shared" si="13"/>
        <v>0</v>
      </c>
      <c r="AK31" s="221">
        <f t="shared" si="14"/>
        <v>0</v>
      </c>
      <c r="AL31" s="241">
        <f t="shared" si="26"/>
        <v>0.99778361516992298</v>
      </c>
      <c r="AM31" s="243">
        <v>18</v>
      </c>
      <c r="AN31" s="244">
        <v>26</v>
      </c>
      <c r="AO31" s="221">
        <f t="shared" si="15"/>
        <v>0.2988505747126437</v>
      </c>
      <c r="AP31" s="221">
        <f t="shared" si="16"/>
        <v>1.008494627826694E-3</v>
      </c>
      <c r="AQ31" s="241">
        <f t="shared" si="27"/>
        <v>0.99848725805825966</v>
      </c>
      <c r="AR31" s="247"/>
      <c r="AS31" s="248"/>
      <c r="AT31" s="221">
        <f t="shared" si="17"/>
        <v>0</v>
      </c>
      <c r="AU31" s="221">
        <f t="shared" si="18"/>
        <v>0</v>
      </c>
      <c r="AV31" s="241">
        <f t="shared" si="28"/>
        <v>1</v>
      </c>
      <c r="AW31" s="247"/>
      <c r="AX31" s="248"/>
      <c r="AY31" s="221">
        <f t="shared" si="19"/>
        <v>0</v>
      </c>
      <c r="AZ31" s="221">
        <f t="shared" si="20"/>
        <v>0</v>
      </c>
      <c r="BA31" s="236">
        <f t="shared" si="29"/>
        <v>0.99987415051598294</v>
      </c>
      <c r="BB31" s="245"/>
    </row>
    <row r="32" spans="1:54">
      <c r="A32" s="122" t="s">
        <v>69</v>
      </c>
      <c r="B32" s="126">
        <v>9664</v>
      </c>
      <c r="C32" s="127">
        <v>35</v>
      </c>
      <c r="D32" s="203">
        <v>29</v>
      </c>
      <c r="E32" s="119">
        <v>49</v>
      </c>
      <c r="F32" s="44">
        <f t="shared" si="0"/>
        <v>5.0703642384105959E-3</v>
      </c>
      <c r="G32" s="44">
        <f t="shared" si="3"/>
        <v>1.7283462900517799E-4</v>
      </c>
      <c r="H32" s="131">
        <f t="shared" si="21"/>
        <v>0.99940742412912498</v>
      </c>
      <c r="I32" s="192">
        <v>26</v>
      </c>
      <c r="J32" s="117">
        <v>4</v>
      </c>
      <c r="K32" s="44">
        <f t="shared" si="4"/>
        <v>8.1632653061224483E-2</v>
      </c>
      <c r="L32" s="44">
        <f t="shared" si="5"/>
        <v>1.3771733516956448E-4</v>
      </c>
      <c r="M32" s="131">
        <f t="shared" si="22"/>
        <v>0.99913926665519037</v>
      </c>
      <c r="N32" s="133"/>
      <c r="P32" s="44">
        <f t="shared" si="1"/>
        <v>0</v>
      </c>
      <c r="Q32" s="44"/>
      <c r="R32" s="202"/>
      <c r="S32" s="134">
        <v>25</v>
      </c>
      <c r="T32" s="117">
        <v>25</v>
      </c>
      <c r="U32" s="44">
        <f t="shared" si="7"/>
        <v>0.51020408163265307</v>
      </c>
      <c r="V32" s="44">
        <f t="shared" si="8"/>
        <v>9.2596022074891663E-4</v>
      </c>
      <c r="W32" s="202">
        <f t="shared" si="23"/>
        <v>0.99707396570243334</v>
      </c>
      <c r="X32" s="135"/>
      <c r="Y32" s="121"/>
      <c r="Z32" s="44">
        <f t="shared" si="9"/>
        <v>0</v>
      </c>
      <c r="AA32" s="44">
        <f t="shared" si="10"/>
        <v>0</v>
      </c>
      <c r="AB32" s="131">
        <f t="shared" si="24"/>
        <v>0.9984052532833021</v>
      </c>
      <c r="AC32" s="193"/>
      <c r="AD32" s="121"/>
      <c r="AE32" s="44">
        <f t="shared" si="11"/>
        <v>0</v>
      </c>
      <c r="AF32" s="44">
        <f t="shared" si="12"/>
        <v>0</v>
      </c>
      <c r="AG32" s="202">
        <f t="shared" si="25"/>
        <v>1</v>
      </c>
      <c r="AH32" s="134">
        <v>24</v>
      </c>
      <c r="AI32" s="117">
        <v>6</v>
      </c>
      <c r="AJ32" s="44">
        <f t="shared" si="13"/>
        <v>0.12244897959183673</v>
      </c>
      <c r="AK32" s="44">
        <f t="shared" si="14"/>
        <v>4.9252996223936958E-4</v>
      </c>
      <c r="AL32" s="202">
        <f t="shared" si="26"/>
        <v>0.99827614513216234</v>
      </c>
      <c r="AM32" s="137">
        <v>23</v>
      </c>
      <c r="AN32" s="117">
        <v>14</v>
      </c>
      <c r="AO32" s="44">
        <f t="shared" si="15"/>
        <v>0.2857142857142857</v>
      </c>
      <c r="AP32" s="44">
        <f t="shared" si="16"/>
        <v>5.4303556882975834E-4</v>
      </c>
      <c r="AQ32" s="202">
        <f t="shared" si="27"/>
        <v>0.99903029362708939</v>
      </c>
      <c r="AR32" s="135"/>
      <c r="AS32" s="121"/>
      <c r="AT32" s="44">
        <f t="shared" si="17"/>
        <v>0</v>
      </c>
      <c r="AU32" s="44">
        <f t="shared" si="18"/>
        <v>0</v>
      </c>
      <c r="AV32" s="202">
        <f t="shared" si="28"/>
        <v>1</v>
      </c>
      <c r="AW32" s="135"/>
      <c r="AX32" s="121"/>
      <c r="AY32" s="44">
        <f t="shared" si="19"/>
        <v>0</v>
      </c>
      <c r="AZ32" s="44">
        <f t="shared" si="20"/>
        <v>0</v>
      </c>
      <c r="BA32" s="131">
        <f t="shared" si="29"/>
        <v>0.99987415051598294</v>
      </c>
      <c r="BB32" s="123"/>
    </row>
    <row r="33" spans="1:54">
      <c r="A33" s="122" t="s">
        <v>70</v>
      </c>
      <c r="B33" s="126">
        <v>22041</v>
      </c>
      <c r="C33" s="127">
        <v>29</v>
      </c>
      <c r="D33" s="203">
        <v>30</v>
      </c>
      <c r="E33" s="119">
        <v>38</v>
      </c>
      <c r="F33" s="44">
        <f t="shared" si="0"/>
        <v>1.7240597069098499E-3</v>
      </c>
      <c r="G33" s="44">
        <f t="shared" si="3"/>
        <v>1.3403501841217883E-4</v>
      </c>
      <c r="H33" s="131">
        <f t="shared" si="21"/>
        <v>0.99954145914753711</v>
      </c>
      <c r="I33" s="192">
        <v>24</v>
      </c>
      <c r="J33" s="117">
        <v>10</v>
      </c>
      <c r="K33" s="44">
        <f t="shared" si="4"/>
        <v>0.26315789473684209</v>
      </c>
      <c r="L33" s="44">
        <f t="shared" si="5"/>
        <v>3.4429333792391115E-4</v>
      </c>
      <c r="M33" s="131">
        <f t="shared" si="22"/>
        <v>0.99948355999311433</v>
      </c>
      <c r="N33" s="133"/>
      <c r="P33" s="44">
        <f t="shared" si="1"/>
        <v>0</v>
      </c>
      <c r="Q33" s="44"/>
      <c r="R33" s="202"/>
      <c r="S33" s="134">
        <v>27</v>
      </c>
      <c r="T33" s="117">
        <v>20</v>
      </c>
      <c r="U33" s="44">
        <f t="shared" si="7"/>
        <v>0.52631578947368418</v>
      </c>
      <c r="V33" s="44">
        <f t="shared" si="8"/>
        <v>7.4076817659913326E-4</v>
      </c>
      <c r="W33" s="202">
        <f t="shared" si="23"/>
        <v>0.99781473387903252</v>
      </c>
      <c r="X33" s="135"/>
      <c r="Y33" s="121"/>
      <c r="Z33" s="44">
        <f t="shared" si="9"/>
        <v>0</v>
      </c>
      <c r="AA33" s="44">
        <f t="shared" si="10"/>
        <v>0</v>
      </c>
      <c r="AB33" s="131">
        <f t="shared" si="24"/>
        <v>0.9984052532833021</v>
      </c>
      <c r="AC33" s="193"/>
      <c r="AD33" s="121"/>
      <c r="AE33" s="44">
        <f t="shared" si="11"/>
        <v>0</v>
      </c>
      <c r="AF33" s="44">
        <f t="shared" si="12"/>
        <v>0</v>
      </c>
      <c r="AG33" s="202">
        <f t="shared" si="25"/>
        <v>1</v>
      </c>
      <c r="AH33" s="135"/>
      <c r="AI33" s="121"/>
      <c r="AJ33" s="44">
        <f t="shared" si="13"/>
        <v>0</v>
      </c>
      <c r="AK33" s="44">
        <f t="shared" si="14"/>
        <v>0</v>
      </c>
      <c r="AL33" s="202">
        <f t="shared" si="26"/>
        <v>0.99827614513216234</v>
      </c>
      <c r="AM33" s="137">
        <v>26</v>
      </c>
      <c r="AN33" s="117">
        <v>8</v>
      </c>
      <c r="AO33" s="44">
        <f t="shared" si="15"/>
        <v>0.21052631578947367</v>
      </c>
      <c r="AP33" s="44">
        <f t="shared" si="16"/>
        <v>3.103060393312905E-4</v>
      </c>
      <c r="AQ33" s="202">
        <f t="shared" si="27"/>
        <v>0.99934059966642064</v>
      </c>
      <c r="AR33" s="135"/>
      <c r="AS33" s="121"/>
      <c r="AT33" s="44">
        <f t="shared" si="17"/>
        <v>0</v>
      </c>
      <c r="AU33" s="44">
        <f t="shared" si="18"/>
        <v>0</v>
      </c>
      <c r="AV33" s="202">
        <f t="shared" si="28"/>
        <v>1</v>
      </c>
      <c r="AW33" s="135"/>
      <c r="AX33" s="121"/>
      <c r="AY33" s="44">
        <f t="shared" si="19"/>
        <v>0</v>
      </c>
      <c r="AZ33" s="44">
        <f t="shared" si="20"/>
        <v>0</v>
      </c>
      <c r="BA33" s="131">
        <f t="shared" si="29"/>
        <v>0.99987415051598294</v>
      </c>
      <c r="BB33" s="123"/>
    </row>
    <row r="34" spans="1:54">
      <c r="A34" s="122" t="s">
        <v>71</v>
      </c>
      <c r="B34" s="126">
        <v>58142</v>
      </c>
      <c r="C34" s="127">
        <v>22</v>
      </c>
      <c r="D34" s="203">
        <v>31</v>
      </c>
      <c r="E34" s="119">
        <v>34</v>
      </c>
      <c r="F34" s="44">
        <f t="shared" si="0"/>
        <v>5.8477520553128551E-4</v>
      </c>
      <c r="G34" s="44">
        <f t="shared" si="3"/>
        <v>1.1992606910563371E-4</v>
      </c>
      <c r="H34" s="131">
        <f t="shared" si="21"/>
        <v>0.99966138521664272</v>
      </c>
      <c r="I34" s="193"/>
      <c r="J34" s="121"/>
      <c r="K34" s="44">
        <f t="shared" si="4"/>
        <v>0</v>
      </c>
      <c r="L34" s="44">
        <f t="shared" si="5"/>
        <v>0</v>
      </c>
      <c r="M34" s="131">
        <f t="shared" si="22"/>
        <v>0.99948355999311433</v>
      </c>
      <c r="N34" s="133"/>
      <c r="P34" s="44">
        <f t="shared" si="1"/>
        <v>0</v>
      </c>
      <c r="Q34" s="44"/>
      <c r="R34" s="202"/>
      <c r="S34" s="134">
        <v>31</v>
      </c>
      <c r="T34" s="117">
        <v>9</v>
      </c>
      <c r="U34" s="44">
        <f t="shared" si="7"/>
        <v>0.26470588235294118</v>
      </c>
      <c r="V34" s="44">
        <f t="shared" si="8"/>
        <v>3.3334567946961E-4</v>
      </c>
      <c r="W34" s="202">
        <f t="shared" si="23"/>
        <v>0.99814807955850215</v>
      </c>
      <c r="X34" s="134">
        <v>20</v>
      </c>
      <c r="Y34" s="117">
        <v>16</v>
      </c>
      <c r="Z34" s="44">
        <f t="shared" si="9"/>
        <v>0.47058823529411764</v>
      </c>
      <c r="AA34" s="44">
        <f t="shared" si="10"/>
        <v>1.50093808630394E-3</v>
      </c>
      <c r="AB34" s="131">
        <f t="shared" si="24"/>
        <v>0.99990619136960601</v>
      </c>
      <c r="AC34" s="193"/>
      <c r="AD34" s="121"/>
      <c r="AE34" s="44">
        <f t="shared" si="11"/>
        <v>0</v>
      </c>
      <c r="AF34" s="44">
        <f t="shared" si="12"/>
        <v>0</v>
      </c>
      <c r="AG34" s="202">
        <f t="shared" si="25"/>
        <v>1</v>
      </c>
      <c r="AH34" s="134">
        <v>22</v>
      </c>
      <c r="AI34" s="117">
        <v>9</v>
      </c>
      <c r="AJ34" s="44">
        <f t="shared" si="13"/>
        <v>0.26470588235294118</v>
      </c>
      <c r="AK34" s="44">
        <f t="shared" si="14"/>
        <v>7.3879494335905437E-4</v>
      </c>
      <c r="AL34" s="202">
        <f t="shared" si="26"/>
        <v>0.99901494007552138</v>
      </c>
      <c r="AM34" s="135"/>
      <c r="AN34" s="117"/>
      <c r="AO34" s="44">
        <f t="shared" si="15"/>
        <v>0</v>
      </c>
      <c r="AP34" s="44">
        <f t="shared" si="16"/>
        <v>0</v>
      </c>
      <c r="AQ34" s="202">
        <f t="shared" si="27"/>
        <v>0.99934059966642064</v>
      </c>
      <c r="AR34" s="135"/>
      <c r="AS34" s="121"/>
      <c r="AT34" s="44">
        <f t="shared" si="17"/>
        <v>0</v>
      </c>
      <c r="AU34" s="44">
        <f t="shared" si="18"/>
        <v>0</v>
      </c>
      <c r="AV34" s="202">
        <f t="shared" si="28"/>
        <v>1</v>
      </c>
      <c r="AW34" s="135"/>
      <c r="AX34" s="121"/>
      <c r="AY34" s="44">
        <f t="shared" si="19"/>
        <v>0</v>
      </c>
      <c r="AZ34" s="44">
        <f t="shared" si="20"/>
        <v>0</v>
      </c>
      <c r="BA34" s="131">
        <f t="shared" si="29"/>
        <v>0.99987415051598294</v>
      </c>
      <c r="BB34" s="123"/>
    </row>
    <row r="35" spans="1:54">
      <c r="A35" s="122" t="s">
        <v>72</v>
      </c>
      <c r="B35" s="126">
        <v>17560</v>
      </c>
      <c r="C35" s="127">
        <v>31</v>
      </c>
      <c r="D35" s="203">
        <v>32</v>
      </c>
      <c r="E35" s="119">
        <v>29</v>
      </c>
      <c r="F35" s="44">
        <f t="shared" si="0"/>
        <v>1.6514806378132118E-3</v>
      </c>
      <c r="G35" s="44">
        <f t="shared" si="3"/>
        <v>1.0228988247245227E-4</v>
      </c>
      <c r="H35" s="131">
        <f t="shared" si="21"/>
        <v>0.99976367509911512</v>
      </c>
      <c r="I35" s="193"/>
      <c r="J35" s="121"/>
      <c r="K35" s="44">
        <f t="shared" si="4"/>
        <v>0</v>
      </c>
      <c r="L35" s="44">
        <f t="shared" si="5"/>
        <v>0</v>
      </c>
      <c r="M35" s="131">
        <f t="shared" si="22"/>
        <v>0.99948355999311433</v>
      </c>
      <c r="N35" s="133"/>
      <c r="P35" s="44">
        <f t="shared" si="1"/>
        <v>0</v>
      </c>
      <c r="Q35" s="44"/>
      <c r="R35" s="202"/>
      <c r="S35" s="134">
        <v>35</v>
      </c>
      <c r="T35" s="117">
        <v>4</v>
      </c>
      <c r="U35" s="44">
        <f t="shared" si="7"/>
        <v>0.13793103448275862</v>
      </c>
      <c r="V35" s="44">
        <f t="shared" si="8"/>
        <v>1.4815363531982666E-4</v>
      </c>
      <c r="W35" s="202">
        <f t="shared" si="23"/>
        <v>0.99829623319382199</v>
      </c>
      <c r="X35" s="135"/>
      <c r="Y35" s="121"/>
      <c r="Z35" s="44">
        <f t="shared" si="9"/>
        <v>0</v>
      </c>
      <c r="AA35" s="44">
        <f t="shared" si="10"/>
        <v>0</v>
      </c>
      <c r="AB35" s="131">
        <f t="shared" si="24"/>
        <v>0.99990619136960601</v>
      </c>
      <c r="AC35" s="193"/>
      <c r="AD35" s="121"/>
      <c r="AE35" s="44">
        <f t="shared" si="11"/>
        <v>0</v>
      </c>
      <c r="AF35" s="44">
        <f t="shared" si="12"/>
        <v>0</v>
      </c>
      <c r="AG35" s="202">
        <f t="shared" si="25"/>
        <v>1</v>
      </c>
      <c r="AH35" s="134">
        <v>21</v>
      </c>
      <c r="AI35" s="117">
        <v>10</v>
      </c>
      <c r="AJ35" s="44">
        <f t="shared" si="13"/>
        <v>0.34482758620689657</v>
      </c>
      <c r="AK35" s="44">
        <f t="shared" si="14"/>
        <v>8.2088327039894922E-4</v>
      </c>
      <c r="AL35" s="202">
        <f t="shared" si="26"/>
        <v>0.99983582334592036</v>
      </c>
      <c r="AM35" s="137">
        <v>24</v>
      </c>
      <c r="AN35" s="117">
        <v>14</v>
      </c>
      <c r="AO35" s="44">
        <f t="shared" si="15"/>
        <v>0.48275862068965519</v>
      </c>
      <c r="AP35" s="44">
        <f t="shared" si="16"/>
        <v>5.4303556882975834E-4</v>
      </c>
      <c r="AQ35" s="202">
        <f t="shared" si="27"/>
        <v>0.99988363523525037</v>
      </c>
      <c r="AR35" s="135"/>
      <c r="AS35" s="121"/>
      <c r="AT35" s="44">
        <f t="shared" si="17"/>
        <v>0</v>
      </c>
      <c r="AU35" s="44">
        <f t="shared" si="18"/>
        <v>0</v>
      </c>
      <c r="AV35" s="202">
        <f t="shared" si="28"/>
        <v>1</v>
      </c>
      <c r="AW35" s="134">
        <v>20</v>
      </c>
      <c r="AX35" s="117">
        <v>1</v>
      </c>
      <c r="AY35" s="44">
        <f t="shared" si="19"/>
        <v>3.4482758620689655E-2</v>
      </c>
      <c r="AZ35" s="44">
        <f t="shared" si="20"/>
        <v>1.2584948401711554E-4</v>
      </c>
      <c r="BA35" s="131">
        <f t="shared" si="29"/>
        <v>1</v>
      </c>
      <c r="BB35" s="123"/>
    </row>
    <row r="36" spans="1:54">
      <c r="A36" s="122" t="s">
        <v>73</v>
      </c>
      <c r="B36" s="126">
        <v>4938</v>
      </c>
      <c r="C36" s="127">
        <v>36</v>
      </c>
      <c r="D36" s="203">
        <v>33</v>
      </c>
      <c r="E36" s="119">
        <v>17</v>
      </c>
      <c r="F36" s="44">
        <f t="shared" si="0"/>
        <v>3.4426893479141351E-3</v>
      </c>
      <c r="G36" s="44">
        <f t="shared" si="3"/>
        <v>5.9963034552816854E-5</v>
      </c>
      <c r="H36" s="131">
        <f t="shared" si="21"/>
        <v>0.99982363813366792</v>
      </c>
      <c r="I36" s="193"/>
      <c r="J36" s="121"/>
      <c r="K36" s="44">
        <f t="shared" si="4"/>
        <v>0</v>
      </c>
      <c r="L36" s="44">
        <f t="shared" si="5"/>
        <v>0</v>
      </c>
      <c r="M36" s="131">
        <f t="shared" si="22"/>
        <v>0.99948355999311433</v>
      </c>
      <c r="N36" s="133"/>
      <c r="P36" s="44">
        <f t="shared" si="1"/>
        <v>0</v>
      </c>
      <c r="Q36" s="44"/>
      <c r="R36" s="202"/>
      <c r="S36" s="134">
        <v>28</v>
      </c>
      <c r="T36" s="117">
        <v>16</v>
      </c>
      <c r="U36" s="44">
        <f t="shared" si="7"/>
        <v>0.94117647058823528</v>
      </c>
      <c r="V36" s="44">
        <f t="shared" si="8"/>
        <v>5.9261454127930663E-4</v>
      </c>
      <c r="W36" s="202">
        <f t="shared" si="23"/>
        <v>0.99888884773510134</v>
      </c>
      <c r="X36" s="135"/>
      <c r="Y36" s="121"/>
      <c r="Z36" s="44">
        <f t="shared" si="9"/>
        <v>0</v>
      </c>
      <c r="AA36" s="44">
        <f t="shared" si="10"/>
        <v>0</v>
      </c>
      <c r="AB36" s="131">
        <f t="shared" si="24"/>
        <v>0.99990619136960601</v>
      </c>
      <c r="AC36" s="193"/>
      <c r="AD36" s="121"/>
      <c r="AE36" s="44">
        <f t="shared" si="11"/>
        <v>0</v>
      </c>
      <c r="AF36" s="44">
        <f t="shared" si="12"/>
        <v>0</v>
      </c>
      <c r="AG36" s="202">
        <f t="shared" si="25"/>
        <v>1</v>
      </c>
      <c r="AH36" s="135"/>
      <c r="AI36" s="121"/>
      <c r="AJ36" s="44">
        <f t="shared" si="13"/>
        <v>0</v>
      </c>
      <c r="AK36" s="44">
        <f t="shared" si="14"/>
        <v>0</v>
      </c>
      <c r="AL36" s="202">
        <f t="shared" si="26"/>
        <v>0.99983582334592036</v>
      </c>
      <c r="AM36" s="137">
        <v>31</v>
      </c>
      <c r="AN36" s="117">
        <v>1</v>
      </c>
      <c r="AO36" s="44">
        <f t="shared" si="15"/>
        <v>5.8823529411764705E-2</v>
      </c>
      <c r="AP36" s="44">
        <f t="shared" si="16"/>
        <v>3.8788254916411312E-5</v>
      </c>
      <c r="AQ36" s="202">
        <f t="shared" si="27"/>
        <v>0.9999224234901668</v>
      </c>
      <c r="AR36" s="135"/>
      <c r="AS36" s="121"/>
      <c r="AT36" s="44">
        <f t="shared" si="17"/>
        <v>0</v>
      </c>
      <c r="AU36" s="44">
        <f t="shared" si="18"/>
        <v>0</v>
      </c>
      <c r="AV36" s="202">
        <f t="shared" si="28"/>
        <v>1</v>
      </c>
      <c r="AW36" s="134">
        <v>21</v>
      </c>
      <c r="AX36" s="117">
        <v>0</v>
      </c>
      <c r="AY36" s="44">
        <f t="shared" si="19"/>
        <v>0</v>
      </c>
      <c r="AZ36" s="44">
        <f t="shared" si="20"/>
        <v>0</v>
      </c>
      <c r="BA36" s="131">
        <f t="shared" si="29"/>
        <v>1</v>
      </c>
      <c r="BB36" s="123"/>
    </row>
    <row r="37" spans="1:54">
      <c r="A37" s="122" t="s">
        <v>74</v>
      </c>
      <c r="B37" s="126">
        <v>23529</v>
      </c>
      <c r="C37" s="127">
        <v>28</v>
      </c>
      <c r="D37" s="203">
        <v>34</v>
      </c>
      <c r="E37" s="119">
        <v>14</v>
      </c>
      <c r="F37" s="44">
        <f t="shared" si="0"/>
        <v>5.9501041268222193E-4</v>
      </c>
      <c r="G37" s="44">
        <f t="shared" si="3"/>
        <v>4.9381322572907994E-5</v>
      </c>
      <c r="H37" s="131">
        <f t="shared" si="21"/>
        <v>0.99987301945624085</v>
      </c>
      <c r="I37" s="192">
        <v>23</v>
      </c>
      <c r="J37" s="117">
        <v>11</v>
      </c>
      <c r="K37" s="44">
        <f t="shared" si="4"/>
        <v>0.7857142857142857</v>
      </c>
      <c r="L37" s="44">
        <f t="shared" si="5"/>
        <v>3.7872267171630227E-4</v>
      </c>
      <c r="M37" s="131">
        <f t="shared" si="22"/>
        <v>0.99986228266483068</v>
      </c>
      <c r="N37" s="133"/>
      <c r="P37" s="44">
        <f t="shared" si="1"/>
        <v>0</v>
      </c>
      <c r="Q37" s="44"/>
      <c r="R37" s="202"/>
      <c r="S37" s="135"/>
      <c r="T37" s="121"/>
      <c r="U37" s="44">
        <f t="shared" si="7"/>
        <v>0</v>
      </c>
      <c r="V37" s="44">
        <f t="shared" si="8"/>
        <v>0</v>
      </c>
      <c r="W37" s="202">
        <f t="shared" si="23"/>
        <v>0.99888884773510134</v>
      </c>
      <c r="X37" s="134">
        <v>24</v>
      </c>
      <c r="Y37" s="117">
        <v>1</v>
      </c>
      <c r="Z37" s="44">
        <f t="shared" si="9"/>
        <v>7.1428571428571425E-2</v>
      </c>
      <c r="AA37" s="44">
        <f t="shared" si="10"/>
        <v>9.3808630393996248E-5</v>
      </c>
      <c r="AB37" s="131">
        <f t="shared" si="24"/>
        <v>1</v>
      </c>
      <c r="AC37" s="193"/>
      <c r="AD37" s="121"/>
      <c r="AE37" s="44">
        <f t="shared" si="11"/>
        <v>0</v>
      </c>
      <c r="AF37" s="44">
        <f t="shared" si="12"/>
        <v>0</v>
      </c>
      <c r="AG37" s="202">
        <f t="shared" si="25"/>
        <v>1</v>
      </c>
      <c r="AH37" s="134">
        <v>26</v>
      </c>
      <c r="AI37" s="117">
        <v>2</v>
      </c>
      <c r="AJ37" s="44">
        <f t="shared" si="13"/>
        <v>0.14285714285714285</v>
      </c>
      <c r="AK37" s="44">
        <f t="shared" si="14"/>
        <v>1.6417665407978985E-4</v>
      </c>
      <c r="AL37" s="202">
        <f t="shared" si="26"/>
        <v>1.0000000000000002</v>
      </c>
      <c r="AM37" s="135"/>
      <c r="AN37" s="117"/>
      <c r="AO37" s="44">
        <f t="shared" si="15"/>
        <v>0</v>
      </c>
      <c r="AP37" s="44">
        <f t="shared" si="16"/>
        <v>0</v>
      </c>
      <c r="AQ37" s="202">
        <f t="shared" si="27"/>
        <v>0.9999224234901668</v>
      </c>
      <c r="AR37" s="135"/>
      <c r="AS37" s="121"/>
      <c r="AT37" s="44">
        <f t="shared" si="17"/>
        <v>0</v>
      </c>
      <c r="AU37" s="44">
        <f t="shared" si="18"/>
        <v>0</v>
      </c>
      <c r="AV37" s="202">
        <f t="shared" si="28"/>
        <v>1</v>
      </c>
      <c r="AW37" s="135"/>
      <c r="AX37" s="121"/>
      <c r="AY37" s="44">
        <f t="shared" si="19"/>
        <v>0</v>
      </c>
      <c r="AZ37" s="44">
        <f t="shared" si="20"/>
        <v>0</v>
      </c>
      <c r="BA37" s="131">
        <f t="shared" si="29"/>
        <v>1</v>
      </c>
      <c r="BB37" s="123"/>
    </row>
    <row r="38" spans="1:54">
      <c r="A38" s="122" t="s">
        <v>75</v>
      </c>
      <c r="B38" s="126">
        <v>56109</v>
      </c>
      <c r="C38" s="127">
        <v>23</v>
      </c>
      <c r="D38" s="203">
        <v>35</v>
      </c>
      <c r="E38" s="119">
        <v>12</v>
      </c>
      <c r="F38" s="44">
        <f t="shared" si="0"/>
        <v>2.1386943271132973E-4</v>
      </c>
      <c r="G38" s="44">
        <f t="shared" si="3"/>
        <v>4.2326847919635426E-5</v>
      </c>
      <c r="H38" s="131">
        <f t="shared" si="21"/>
        <v>0.99991534630416046</v>
      </c>
      <c r="I38" s="193"/>
      <c r="J38" s="121"/>
      <c r="K38" s="44">
        <f t="shared" si="4"/>
        <v>0</v>
      </c>
      <c r="L38" s="44">
        <f t="shared" si="5"/>
        <v>0</v>
      </c>
      <c r="M38" s="131">
        <f t="shared" si="22"/>
        <v>0.99986228266483068</v>
      </c>
      <c r="N38" s="133"/>
      <c r="P38" s="44">
        <f t="shared" si="1"/>
        <v>0</v>
      </c>
      <c r="Q38" s="44"/>
      <c r="R38" s="202"/>
      <c r="S38" s="134">
        <v>29</v>
      </c>
      <c r="T38" s="117">
        <v>12</v>
      </c>
      <c r="U38" s="44">
        <f t="shared" si="7"/>
        <v>1</v>
      </c>
      <c r="V38" s="44">
        <f t="shared" si="8"/>
        <v>4.4446090595948E-4</v>
      </c>
      <c r="W38" s="202">
        <f t="shared" si="23"/>
        <v>0.99933330864106085</v>
      </c>
      <c r="X38" s="135"/>
      <c r="Y38" s="121"/>
      <c r="Z38" s="44">
        <f t="shared" si="9"/>
        <v>0</v>
      </c>
      <c r="AA38" s="44">
        <f t="shared" si="10"/>
        <v>0</v>
      </c>
      <c r="AB38" s="131">
        <f t="shared" si="24"/>
        <v>1</v>
      </c>
      <c r="AC38" s="193"/>
      <c r="AD38" s="121"/>
      <c r="AE38" s="44">
        <f t="shared" si="11"/>
        <v>0</v>
      </c>
      <c r="AF38" s="44">
        <f t="shared" si="12"/>
        <v>0</v>
      </c>
      <c r="AG38" s="202">
        <f t="shared" si="25"/>
        <v>1</v>
      </c>
      <c r="AH38" s="135"/>
      <c r="AI38" s="121"/>
      <c r="AJ38" s="44">
        <f t="shared" si="13"/>
        <v>0</v>
      </c>
      <c r="AK38" s="44">
        <f t="shared" si="14"/>
        <v>0</v>
      </c>
      <c r="AL38" s="202">
        <f t="shared" si="26"/>
        <v>1.0000000000000002</v>
      </c>
      <c r="AM38" s="135"/>
      <c r="AN38" s="117"/>
      <c r="AO38" s="44">
        <f t="shared" si="15"/>
        <v>0</v>
      </c>
      <c r="AP38" s="44">
        <f t="shared" si="16"/>
        <v>0</v>
      </c>
      <c r="AQ38" s="202">
        <f t="shared" si="27"/>
        <v>0.9999224234901668</v>
      </c>
      <c r="AR38" s="135"/>
      <c r="AS38" s="121"/>
      <c r="AT38" s="44">
        <f t="shared" si="17"/>
        <v>0</v>
      </c>
      <c r="AU38" s="44">
        <f t="shared" si="18"/>
        <v>0</v>
      </c>
      <c r="AV38" s="202">
        <f t="shared" si="28"/>
        <v>1</v>
      </c>
      <c r="AW38" s="135"/>
      <c r="AX38" s="121"/>
      <c r="AY38" s="44">
        <f t="shared" si="19"/>
        <v>0</v>
      </c>
      <c r="AZ38" s="44">
        <f t="shared" si="20"/>
        <v>0</v>
      </c>
      <c r="BA38" s="131">
        <f t="shared" si="29"/>
        <v>1</v>
      </c>
      <c r="BB38" s="123"/>
    </row>
    <row r="39" spans="1:54">
      <c r="A39" s="122" t="s">
        <v>76</v>
      </c>
      <c r="B39" s="126">
        <v>20629</v>
      </c>
      <c r="C39" s="127">
        <v>30</v>
      </c>
      <c r="D39" s="203">
        <v>36</v>
      </c>
      <c r="E39" s="119">
        <v>9</v>
      </c>
      <c r="F39" s="44">
        <f t="shared" si="0"/>
        <v>4.3627902467400262E-4</v>
      </c>
      <c r="G39" s="44">
        <f t="shared" si="3"/>
        <v>3.1745135939726566E-5</v>
      </c>
      <c r="H39" s="131">
        <f t="shared" si="21"/>
        <v>0.99994709144010019</v>
      </c>
      <c r="I39" s="192">
        <v>25</v>
      </c>
      <c r="J39" s="117">
        <v>4</v>
      </c>
      <c r="K39" s="44">
        <f t="shared" si="4"/>
        <v>0.44444444444444442</v>
      </c>
      <c r="L39" s="44">
        <f t="shared" si="5"/>
        <v>1.3771733516956448E-4</v>
      </c>
      <c r="M39" s="131">
        <f t="shared" si="22"/>
        <v>1.0000000000000002</v>
      </c>
      <c r="N39" s="133"/>
      <c r="P39" s="44">
        <f t="shared" si="1"/>
        <v>0</v>
      </c>
      <c r="Q39" s="44"/>
      <c r="R39" s="202"/>
      <c r="S39" s="134">
        <v>34</v>
      </c>
      <c r="T39" s="117">
        <v>5</v>
      </c>
      <c r="U39" s="44">
        <f t="shared" si="7"/>
        <v>0.55555555555555558</v>
      </c>
      <c r="V39" s="44">
        <f t="shared" si="8"/>
        <v>1.8519204414978331E-4</v>
      </c>
      <c r="W39" s="202">
        <f t="shared" si="23"/>
        <v>0.99951850068521064</v>
      </c>
      <c r="X39" s="135"/>
      <c r="Y39" s="121"/>
      <c r="Z39" s="44">
        <f t="shared" si="9"/>
        <v>0</v>
      </c>
      <c r="AA39" s="44">
        <f t="shared" si="10"/>
        <v>0</v>
      </c>
      <c r="AB39" s="131">
        <f t="shared" si="24"/>
        <v>1</v>
      </c>
      <c r="AC39" s="193"/>
      <c r="AD39" s="121"/>
      <c r="AE39" s="44">
        <f t="shared" si="11"/>
        <v>0</v>
      </c>
      <c r="AF39" s="44">
        <f t="shared" si="12"/>
        <v>0</v>
      </c>
      <c r="AG39" s="202">
        <f t="shared" si="25"/>
        <v>1</v>
      </c>
      <c r="AH39" s="135"/>
      <c r="AI39" s="121"/>
      <c r="AJ39" s="44">
        <f t="shared" si="13"/>
        <v>0</v>
      </c>
      <c r="AK39" s="44">
        <f t="shared" si="14"/>
        <v>0</v>
      </c>
      <c r="AL39" s="202">
        <f t="shared" si="26"/>
        <v>1.0000000000000002</v>
      </c>
      <c r="AM39" s="135"/>
      <c r="AN39" s="117"/>
      <c r="AO39" s="44">
        <f t="shared" si="15"/>
        <v>0</v>
      </c>
      <c r="AP39" s="44">
        <f t="shared" si="16"/>
        <v>0</v>
      </c>
      <c r="AQ39" s="202">
        <f t="shared" si="27"/>
        <v>0.9999224234901668</v>
      </c>
      <c r="AR39" s="135"/>
      <c r="AS39" s="121"/>
      <c r="AT39" s="44">
        <f t="shared" si="17"/>
        <v>0</v>
      </c>
      <c r="AU39" s="44">
        <f t="shared" si="18"/>
        <v>0</v>
      </c>
      <c r="AV39" s="202">
        <f t="shared" si="28"/>
        <v>1</v>
      </c>
      <c r="AW39" s="135"/>
      <c r="AX39" s="121"/>
      <c r="AY39" s="44">
        <f t="shared" si="19"/>
        <v>0</v>
      </c>
      <c r="AZ39" s="44">
        <f t="shared" si="20"/>
        <v>0</v>
      </c>
      <c r="BA39" s="131">
        <f t="shared" si="29"/>
        <v>1</v>
      </c>
      <c r="BB39" s="123"/>
    </row>
    <row r="40" spans="1:54">
      <c r="A40" s="122" t="s">
        <v>77</v>
      </c>
      <c r="B40" s="126">
        <v>391786</v>
      </c>
      <c r="C40" s="127">
        <v>9</v>
      </c>
      <c r="D40" s="203">
        <v>37</v>
      </c>
      <c r="E40" s="119">
        <v>8</v>
      </c>
      <c r="F40" s="44">
        <f t="shared" si="0"/>
        <v>2.0419310541979551E-5</v>
      </c>
      <c r="G40" s="44">
        <f t="shared" si="3"/>
        <v>2.8217898613090285E-5</v>
      </c>
      <c r="H40" s="131">
        <f t="shared" si="21"/>
        <v>0.99997530933871326</v>
      </c>
      <c r="I40" s="193"/>
      <c r="J40" s="121"/>
      <c r="K40" s="44">
        <f t="shared" si="4"/>
        <v>0</v>
      </c>
      <c r="L40" s="44">
        <f t="shared" si="5"/>
        <v>0</v>
      </c>
      <c r="M40" s="131">
        <f t="shared" si="22"/>
        <v>1.0000000000000002</v>
      </c>
      <c r="N40" s="133"/>
      <c r="P40" s="44">
        <f t="shared" si="1"/>
        <v>0</v>
      </c>
      <c r="Q40" s="44"/>
      <c r="R40" s="202"/>
      <c r="S40" s="134">
        <v>33</v>
      </c>
      <c r="T40" s="117">
        <v>6</v>
      </c>
      <c r="U40" s="44">
        <f t="shared" si="7"/>
        <v>0.75</v>
      </c>
      <c r="V40" s="44">
        <f t="shared" si="8"/>
        <v>2.2223045297974E-4</v>
      </c>
      <c r="W40" s="202">
        <f t="shared" si="23"/>
        <v>0.9997407311381904</v>
      </c>
      <c r="X40" s="135"/>
      <c r="Y40" s="121"/>
      <c r="Z40" s="44">
        <f t="shared" si="9"/>
        <v>0</v>
      </c>
      <c r="AA40" s="44">
        <f t="shared" si="10"/>
        <v>0</v>
      </c>
      <c r="AB40" s="131">
        <f t="shared" si="24"/>
        <v>1</v>
      </c>
      <c r="AC40" s="193"/>
      <c r="AD40" s="121"/>
      <c r="AE40" s="44">
        <f t="shared" si="11"/>
        <v>0</v>
      </c>
      <c r="AF40" s="44">
        <f t="shared" si="12"/>
        <v>0</v>
      </c>
      <c r="AG40" s="202">
        <f t="shared" si="25"/>
        <v>1</v>
      </c>
      <c r="AH40" s="135"/>
      <c r="AI40" s="121"/>
      <c r="AJ40" s="44">
        <f t="shared" si="13"/>
        <v>0</v>
      </c>
      <c r="AK40" s="44">
        <f t="shared" si="14"/>
        <v>0</v>
      </c>
      <c r="AL40" s="202">
        <f t="shared" si="26"/>
        <v>1.0000000000000002</v>
      </c>
      <c r="AM40" s="137">
        <v>30</v>
      </c>
      <c r="AN40" s="117">
        <v>2</v>
      </c>
      <c r="AO40" s="44">
        <f t="shared" si="15"/>
        <v>0.25</v>
      </c>
      <c r="AP40" s="44">
        <f t="shared" si="16"/>
        <v>7.7576509832822624E-5</v>
      </c>
      <c r="AQ40" s="202">
        <f t="shared" si="27"/>
        <v>0.99999999999999967</v>
      </c>
      <c r="AR40" s="135"/>
      <c r="AS40" s="121"/>
      <c r="AT40" s="44">
        <f t="shared" si="17"/>
        <v>0</v>
      </c>
      <c r="AU40" s="44">
        <f t="shared" si="18"/>
        <v>0</v>
      </c>
      <c r="AV40" s="202">
        <f t="shared" si="28"/>
        <v>1</v>
      </c>
      <c r="AW40" s="135"/>
      <c r="AX40" s="121"/>
      <c r="AY40" s="44">
        <f t="shared" si="19"/>
        <v>0</v>
      </c>
      <c r="AZ40" s="44">
        <f t="shared" si="20"/>
        <v>0</v>
      </c>
      <c r="BA40" s="131">
        <f t="shared" si="29"/>
        <v>1</v>
      </c>
      <c r="BB40" s="123"/>
    </row>
    <row r="41" spans="1:54">
      <c r="A41" s="122" t="s">
        <v>78</v>
      </c>
      <c r="B41" s="218">
        <v>190</v>
      </c>
      <c r="C41" s="127">
        <v>38</v>
      </c>
      <c r="D41" s="203">
        <v>38</v>
      </c>
      <c r="E41" s="119">
        <v>7</v>
      </c>
      <c r="F41" s="44">
        <f t="shared" si="0"/>
        <v>3.6842105263157891E-2</v>
      </c>
      <c r="G41" s="44">
        <f t="shared" si="3"/>
        <v>2.4690661286453997E-5</v>
      </c>
      <c r="H41" s="131">
        <f t="shared" si="21"/>
        <v>0.99999999999999967</v>
      </c>
      <c r="I41" s="193"/>
      <c r="J41" s="121"/>
      <c r="K41" s="44">
        <f t="shared" si="4"/>
        <v>0</v>
      </c>
      <c r="L41" s="44">
        <f t="shared" si="5"/>
        <v>0</v>
      </c>
      <c r="M41" s="131">
        <f t="shared" si="22"/>
        <v>1.0000000000000002</v>
      </c>
      <c r="N41" s="133"/>
      <c r="P41" s="44">
        <f t="shared" si="1"/>
        <v>0</v>
      </c>
      <c r="Q41" s="44"/>
      <c r="R41" s="202"/>
      <c r="S41" s="134">
        <v>32</v>
      </c>
      <c r="T41" s="117">
        <v>7</v>
      </c>
      <c r="U41" s="44">
        <f t="shared" si="7"/>
        <v>1</v>
      </c>
      <c r="V41" s="44">
        <f t="shared" si="8"/>
        <v>2.5926886180969663E-4</v>
      </c>
      <c r="W41" s="202">
        <f t="shared" si="23"/>
        <v>1</v>
      </c>
      <c r="X41" s="135"/>
      <c r="Y41" s="121"/>
      <c r="Z41" s="44">
        <f t="shared" si="9"/>
        <v>0</v>
      </c>
      <c r="AA41" s="44">
        <f t="shared" si="10"/>
        <v>0</v>
      </c>
      <c r="AB41" s="131">
        <f t="shared" si="24"/>
        <v>1</v>
      </c>
      <c r="AC41" s="193"/>
      <c r="AD41" s="121"/>
      <c r="AE41" s="44">
        <f t="shared" si="11"/>
        <v>0</v>
      </c>
      <c r="AF41" s="44">
        <f t="shared" si="12"/>
        <v>0</v>
      </c>
      <c r="AG41" s="202">
        <f t="shared" si="25"/>
        <v>1</v>
      </c>
      <c r="AH41" s="135"/>
      <c r="AI41" s="121"/>
      <c r="AJ41" s="44">
        <f t="shared" si="13"/>
        <v>0</v>
      </c>
      <c r="AK41" s="44">
        <f t="shared" si="14"/>
        <v>0</v>
      </c>
      <c r="AL41" s="202">
        <f t="shared" si="26"/>
        <v>1.0000000000000002</v>
      </c>
      <c r="AM41" s="135"/>
      <c r="AN41" s="117"/>
      <c r="AO41" s="44">
        <f t="shared" si="15"/>
        <v>0</v>
      </c>
      <c r="AP41" s="44">
        <f t="shared" si="16"/>
        <v>0</v>
      </c>
      <c r="AQ41" s="202">
        <f t="shared" si="27"/>
        <v>0.99999999999999967</v>
      </c>
      <c r="AR41" s="135"/>
      <c r="AS41" s="121"/>
      <c r="AT41" s="44">
        <f t="shared" si="17"/>
        <v>0</v>
      </c>
      <c r="AU41" s="44">
        <f t="shared" si="18"/>
        <v>0</v>
      </c>
      <c r="AV41" s="202">
        <f t="shared" si="28"/>
        <v>1</v>
      </c>
      <c r="AW41" s="135"/>
      <c r="AX41" s="121"/>
      <c r="AY41" s="44">
        <f t="shared" si="19"/>
        <v>0</v>
      </c>
      <c r="AZ41" s="44">
        <f t="shared" si="20"/>
        <v>0</v>
      </c>
      <c r="BA41" s="131">
        <f t="shared" si="29"/>
        <v>1</v>
      </c>
      <c r="BB41" s="123"/>
    </row>
    <row r="42" spans="1:54" ht="15.75" customHeight="1" thickBot="1">
      <c r="A42" s="122" t="s">
        <v>83</v>
      </c>
      <c r="B42" s="214">
        <f>SUM(B4:B41)</f>
        <v>17041703</v>
      </c>
      <c r="C42" s="129"/>
      <c r="D42" s="209"/>
      <c r="E42" s="205">
        <f>SUM(E4:E41)</f>
        <v>283508</v>
      </c>
      <c r="F42" s="194">
        <f t="shared" si="0"/>
        <v>1.6636130790449757E-2</v>
      </c>
      <c r="G42" s="194">
        <f t="shared" si="3"/>
        <v>1</v>
      </c>
      <c r="H42" s="132">
        <f t="shared" si="3"/>
        <v>1</v>
      </c>
      <c r="I42" s="216"/>
      <c r="J42" s="205">
        <f>SUM(J4:J41)</f>
        <v>29045</v>
      </c>
      <c r="K42" s="229">
        <f t="shared" si="4"/>
        <v>0.10244860815215091</v>
      </c>
      <c r="L42" s="194">
        <f t="shared" si="5"/>
        <v>1</v>
      </c>
      <c r="M42" s="132">
        <f t="shared" si="5"/>
        <v>1</v>
      </c>
      <c r="N42" s="128"/>
      <c r="O42" s="205">
        <f>SUM(O4:O41)</f>
        <v>26999</v>
      </c>
      <c r="P42" s="194">
        <f t="shared" si="1"/>
        <v>9.5231880581853071E-2</v>
      </c>
      <c r="Q42" s="194">
        <f>O42/O$42</f>
        <v>1</v>
      </c>
      <c r="R42" s="206">
        <f>R41+Q42</f>
        <v>1</v>
      </c>
      <c r="S42" s="219"/>
      <c r="T42" s="205">
        <f>SUM(T4:T41)</f>
        <v>26999</v>
      </c>
      <c r="U42" s="194">
        <f t="shared" si="7"/>
        <v>9.5231880581853071E-2</v>
      </c>
      <c r="V42" s="194">
        <f t="shared" si="8"/>
        <v>1</v>
      </c>
      <c r="W42" s="206">
        <f t="shared" si="23"/>
        <v>2</v>
      </c>
      <c r="X42" s="208"/>
      <c r="Y42" s="205">
        <f>SUM(Y4:Y41)</f>
        <v>10660</v>
      </c>
      <c r="Z42" s="194">
        <f t="shared" si="9"/>
        <v>3.7600349901942803E-2</v>
      </c>
      <c r="AA42" s="194">
        <f t="shared" si="10"/>
        <v>1</v>
      </c>
      <c r="AB42" s="132">
        <f t="shared" si="24"/>
        <v>2</v>
      </c>
      <c r="AC42" s="193"/>
      <c r="AD42" s="118">
        <f>SUM(AD4:AD41)</f>
        <v>133436</v>
      </c>
      <c r="AE42" s="230">
        <f t="shared" si="11"/>
        <v>0.47066043991703937</v>
      </c>
      <c r="AF42" s="44">
        <f t="shared" si="12"/>
        <v>1</v>
      </c>
      <c r="AG42" s="44">
        <f t="shared" si="12"/>
        <v>1</v>
      </c>
      <c r="AH42" s="208"/>
      <c r="AI42" s="205">
        <f>SUM(AI4:AI41)</f>
        <v>12182</v>
      </c>
      <c r="AJ42" s="194">
        <f t="shared" si="13"/>
        <v>4.2968805113083229E-2</v>
      </c>
      <c r="AK42" s="194">
        <f t="shared" si="14"/>
        <v>1</v>
      </c>
      <c r="AL42" s="206">
        <f t="shared" si="14"/>
        <v>1</v>
      </c>
      <c r="AM42" s="136"/>
      <c r="AN42" s="205">
        <f>SUM(AN4:AN41)</f>
        <v>25781</v>
      </c>
      <c r="AO42" s="194">
        <f t="shared" si="15"/>
        <v>9.0935705518010071E-2</v>
      </c>
      <c r="AP42" s="194">
        <f t="shared" si="16"/>
        <v>1</v>
      </c>
      <c r="AQ42" s="206">
        <f t="shared" si="16"/>
        <v>1</v>
      </c>
      <c r="AR42" s="136"/>
      <c r="AS42" s="205">
        <f>SUM(AS4:AS41)</f>
        <v>10460</v>
      </c>
      <c r="AT42" s="194">
        <f t="shared" si="17"/>
        <v>3.6894902436615543E-2</v>
      </c>
      <c r="AU42" s="194">
        <f t="shared" si="18"/>
        <v>1</v>
      </c>
      <c r="AV42" s="206">
        <f t="shared" si="28"/>
        <v>2</v>
      </c>
      <c r="AW42" s="136"/>
      <c r="AX42" s="205">
        <f>SUM(AX4:AX41)</f>
        <v>7946</v>
      </c>
      <c r="AY42" s="194">
        <f t="shared" si="19"/>
        <v>2.8027427797451925E-2</v>
      </c>
      <c r="AZ42" s="194">
        <f t="shared" si="20"/>
        <v>1</v>
      </c>
      <c r="BA42" s="194">
        <f t="shared" si="20"/>
        <v>1</v>
      </c>
      <c r="BB42" s="123"/>
    </row>
    <row r="43" spans="1:54">
      <c r="B43" s="67"/>
      <c r="C43" s="67"/>
      <c r="D43" s="207"/>
      <c r="E43" s="67"/>
      <c r="F43" s="67"/>
      <c r="G43" s="67"/>
      <c r="H43" s="217"/>
      <c r="I43" s="212"/>
      <c r="J43" s="67"/>
      <c r="K43" s="67"/>
      <c r="L43" s="67"/>
      <c r="M43" s="213"/>
      <c r="N43" s="210"/>
      <c r="O43" s="211"/>
      <c r="P43" s="211"/>
      <c r="Q43" s="211"/>
      <c r="R43" s="211"/>
      <c r="S43" s="139"/>
      <c r="T43" s="67"/>
      <c r="U43" s="67"/>
      <c r="V43" s="67"/>
      <c r="W43" s="217"/>
      <c r="X43" s="220"/>
      <c r="Y43" s="67"/>
      <c r="Z43" s="67"/>
      <c r="AA43" s="67"/>
      <c r="AB43" s="213"/>
      <c r="AH43" s="207"/>
      <c r="AI43" s="67"/>
      <c r="AJ43" s="67"/>
      <c r="AK43" s="67"/>
      <c r="AL43" s="67"/>
      <c r="AM43" s="207"/>
      <c r="AN43" s="67"/>
      <c r="AO43" s="67"/>
      <c r="AP43" s="67"/>
      <c r="AQ43" s="67"/>
      <c r="AR43" s="207"/>
      <c r="AS43" s="67"/>
      <c r="AT43" s="67"/>
      <c r="AU43" s="67"/>
      <c r="AV43" s="67"/>
      <c r="AW43" s="207"/>
      <c r="AX43" s="67"/>
      <c r="AY43" s="67"/>
      <c r="AZ43" s="67"/>
      <c r="BA43" s="67"/>
    </row>
    <row r="44" spans="1:54">
      <c r="A44" s="51" t="s">
        <v>162</v>
      </c>
    </row>
  </sheetData>
  <mergeCells count="12">
    <mergeCell ref="X2:AB2"/>
    <mergeCell ref="B2:C2"/>
    <mergeCell ref="A2:A3"/>
    <mergeCell ref="N2:R2"/>
    <mergeCell ref="S2:W2"/>
    <mergeCell ref="D2:H2"/>
    <mergeCell ref="I2:M2"/>
    <mergeCell ref="AW2:BA2"/>
    <mergeCell ref="AR2:AV2"/>
    <mergeCell ref="AM2:AQ2"/>
    <mergeCell ref="AH2:AL2"/>
    <mergeCell ref="AC2:AG2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16"/>
  <sheetViews>
    <sheetView workbookViewId="0">
      <selection activeCell="B4" sqref="B4"/>
    </sheetView>
  </sheetViews>
  <sheetFormatPr defaultColWidth="9.109375" defaultRowHeight="13.2"/>
  <cols>
    <col min="1" max="1" width="13.33203125" style="142" customWidth="1"/>
    <col min="2" max="2" width="15" style="142" bestFit="1" customWidth="1"/>
    <col min="3" max="4" width="10.88671875" style="142" customWidth="1"/>
    <col min="5" max="5" width="11.33203125" style="142" bestFit="1" customWidth="1"/>
    <col min="6" max="6" width="9.44140625" style="142" bestFit="1" customWidth="1"/>
    <col min="7" max="7" width="11.33203125" style="142" bestFit="1" customWidth="1"/>
    <col min="8" max="8" width="9.109375" style="142"/>
    <col min="9" max="9" width="11.33203125" style="142" bestFit="1" customWidth="1"/>
    <col min="10" max="10" width="9.109375" style="142"/>
    <col min="11" max="11" width="10.33203125" style="142" bestFit="1" customWidth="1"/>
    <col min="12" max="12" width="9.109375" style="142"/>
    <col min="13" max="13" width="11.33203125" style="142" bestFit="1" customWidth="1"/>
    <col min="14" max="14" width="9.109375" style="142"/>
    <col min="15" max="15" width="10.33203125" style="142" bestFit="1" customWidth="1"/>
    <col min="16" max="16" width="9.109375" style="142"/>
    <col min="17" max="17" width="11.33203125" style="142" bestFit="1" customWidth="1"/>
    <col min="18" max="18" width="9.109375" style="142"/>
    <col min="19" max="19" width="11.33203125" style="142" bestFit="1" customWidth="1"/>
    <col min="20" max="20" width="9.109375" style="142"/>
    <col min="21" max="21" width="11.33203125" style="142" bestFit="1" customWidth="1"/>
    <col min="22" max="16384" width="9.109375" style="142"/>
  </cols>
  <sheetData>
    <row r="1" spans="1:22" ht="13.8" thickBot="1">
      <c r="A1" s="142" t="s">
        <v>156</v>
      </c>
    </row>
    <row r="2" spans="1:22" s="143" customFormat="1" ht="27.6">
      <c r="A2" s="411" t="s">
        <v>95</v>
      </c>
      <c r="B2" s="145" t="s">
        <v>96</v>
      </c>
      <c r="C2" s="413" t="s">
        <v>14</v>
      </c>
      <c r="D2" s="414"/>
      <c r="E2" s="413" t="s">
        <v>4</v>
      </c>
      <c r="F2" s="414"/>
      <c r="G2" s="415" t="s">
        <v>5</v>
      </c>
      <c r="H2" s="416"/>
      <c r="I2" s="413" t="s">
        <v>6</v>
      </c>
      <c r="J2" s="414"/>
      <c r="K2" s="413" t="s">
        <v>7</v>
      </c>
      <c r="L2" s="414"/>
      <c r="M2" s="413" t="s">
        <v>8</v>
      </c>
      <c r="N2" s="414"/>
      <c r="O2" s="413" t="s">
        <v>9</v>
      </c>
      <c r="P2" s="414"/>
      <c r="Q2" s="413" t="s">
        <v>10</v>
      </c>
      <c r="R2" s="414"/>
      <c r="S2" s="413" t="s">
        <v>11</v>
      </c>
      <c r="T2" s="414"/>
      <c r="U2" s="413" t="s">
        <v>12</v>
      </c>
      <c r="V2" s="414"/>
    </row>
    <row r="3" spans="1:22" ht="30" customHeight="1" thickBot="1">
      <c r="A3" s="412"/>
      <c r="B3" s="146" t="s">
        <v>99</v>
      </c>
      <c r="C3" s="149" t="s">
        <v>99</v>
      </c>
      <c r="D3" s="144" t="s">
        <v>97</v>
      </c>
      <c r="E3" s="149" t="s">
        <v>99</v>
      </c>
      <c r="F3" s="144" t="s">
        <v>98</v>
      </c>
      <c r="G3" s="149" t="s">
        <v>99</v>
      </c>
      <c r="H3" s="144" t="s">
        <v>98</v>
      </c>
      <c r="I3" s="149" t="s">
        <v>99</v>
      </c>
      <c r="J3" s="144" t="s">
        <v>98</v>
      </c>
      <c r="K3" s="149" t="s">
        <v>99</v>
      </c>
      <c r="L3" s="144" t="s">
        <v>98</v>
      </c>
      <c r="M3" s="149" t="s">
        <v>99</v>
      </c>
      <c r="N3" s="144" t="s">
        <v>98</v>
      </c>
      <c r="O3" s="149" t="s">
        <v>99</v>
      </c>
      <c r="P3" s="144" t="s">
        <v>98</v>
      </c>
      <c r="Q3" s="149" t="s">
        <v>99</v>
      </c>
      <c r="R3" s="144" t="s">
        <v>98</v>
      </c>
      <c r="S3" s="149" t="s">
        <v>99</v>
      </c>
      <c r="T3" s="144" t="s">
        <v>98</v>
      </c>
      <c r="U3" s="149" t="s">
        <v>99</v>
      </c>
      <c r="V3" s="144" t="s">
        <v>98</v>
      </c>
    </row>
    <row r="4" spans="1:22">
      <c r="A4" s="156" t="s">
        <v>84</v>
      </c>
      <c r="B4" s="147">
        <v>13516426</v>
      </c>
      <c r="C4" s="150">
        <v>1743499</v>
      </c>
      <c r="D4" s="151">
        <f t="shared" ref="D4:D14" si="0">C4/B4</f>
        <v>0.12899112531670726</v>
      </c>
      <c r="E4" s="154">
        <v>319730</v>
      </c>
      <c r="F4" s="228">
        <f t="shared" ref="F4:H14" si="1">E4/$C4</f>
        <v>0.18338410288735468</v>
      </c>
      <c r="G4" s="150">
        <v>139241</v>
      </c>
      <c r="H4" s="151">
        <f t="shared" si="1"/>
        <v>7.9862965221087018E-2</v>
      </c>
      <c r="I4" s="154">
        <v>241220</v>
      </c>
      <c r="J4" s="151">
        <f t="shared" ref="J4:J14" si="2">I4/$C4</f>
        <v>0.138353965215925</v>
      </c>
      <c r="K4" s="154">
        <v>49050</v>
      </c>
      <c r="L4" s="151">
        <f t="shared" ref="L4:L14" si="3">K4/$C4</f>
        <v>2.813308180847824E-2</v>
      </c>
      <c r="M4" s="154">
        <v>366549</v>
      </c>
      <c r="N4" s="227">
        <f t="shared" ref="N4:N14" si="4">M4/$C4</f>
        <v>0.21023757398197532</v>
      </c>
      <c r="O4" s="154">
        <v>40015</v>
      </c>
      <c r="P4" s="151">
        <f t="shared" ref="P4:P14" si="5">O4/$C4</f>
        <v>2.2950973874949168E-2</v>
      </c>
      <c r="Q4" s="154">
        <v>326215</v>
      </c>
      <c r="R4" s="151">
        <f t="shared" ref="R4:R14" si="6">Q4/$C4</f>
        <v>0.18710363470240018</v>
      </c>
      <c r="S4" s="154">
        <v>105424</v>
      </c>
      <c r="T4" s="151">
        <f t="shared" ref="T4:T14" si="7">S4/$C4</f>
        <v>6.0466911652946174E-2</v>
      </c>
      <c r="U4" s="154">
        <v>156055</v>
      </c>
      <c r="V4" s="151">
        <f t="shared" ref="V4:V14" si="8">U4/$C4</f>
        <v>8.9506790654884233E-2</v>
      </c>
    </row>
    <row r="5" spans="1:22">
      <c r="A5" s="156" t="s">
        <v>89</v>
      </c>
      <c r="B5" s="147">
        <v>71724</v>
      </c>
      <c r="C5" s="150">
        <v>10287</v>
      </c>
      <c r="D5" s="151">
        <f t="shared" si="0"/>
        <v>0.1434247950476828</v>
      </c>
      <c r="E5" s="154">
        <v>908</v>
      </c>
      <c r="F5" s="151">
        <f t="shared" si="1"/>
        <v>8.8266744434723432E-2</v>
      </c>
      <c r="G5" s="150">
        <v>621</v>
      </c>
      <c r="H5" s="151">
        <f t="shared" si="1"/>
        <v>6.0367454068241469E-2</v>
      </c>
      <c r="I5" s="154">
        <v>935</v>
      </c>
      <c r="J5" s="151">
        <f t="shared" si="2"/>
        <v>9.0891416350733931E-2</v>
      </c>
      <c r="K5" s="154">
        <v>172</v>
      </c>
      <c r="L5" s="151">
        <f t="shared" si="3"/>
        <v>1.6720132205696511E-2</v>
      </c>
      <c r="M5" s="154">
        <v>899</v>
      </c>
      <c r="N5" s="151">
        <f t="shared" si="4"/>
        <v>8.739185379605327E-2</v>
      </c>
      <c r="O5" s="154">
        <v>82</v>
      </c>
      <c r="P5" s="151">
        <f t="shared" si="5"/>
        <v>7.9712258189948478E-3</v>
      </c>
      <c r="Q5" s="154">
        <v>2900</v>
      </c>
      <c r="R5" s="151">
        <f t="shared" si="6"/>
        <v>0.28190920579372025</v>
      </c>
      <c r="S5" s="154">
        <v>2130</v>
      </c>
      <c r="T5" s="151">
        <f t="shared" si="7"/>
        <v>0.20705745115193935</v>
      </c>
      <c r="U5" s="154">
        <v>1640</v>
      </c>
      <c r="V5" s="151">
        <f t="shared" si="8"/>
        <v>0.15942451637989696</v>
      </c>
    </row>
    <row r="6" spans="1:22">
      <c r="A6" s="156" t="s">
        <v>90</v>
      </c>
      <c r="B6" s="147">
        <v>88771</v>
      </c>
      <c r="C6" s="150">
        <v>8579</v>
      </c>
      <c r="D6" s="151">
        <f t="shared" si="0"/>
        <v>9.664192134818804E-2</v>
      </c>
      <c r="E6" s="154">
        <v>2104</v>
      </c>
      <c r="F6" s="151">
        <f t="shared" si="1"/>
        <v>0.24525002914092553</v>
      </c>
      <c r="G6" s="150"/>
      <c r="H6" s="151">
        <f t="shared" si="1"/>
        <v>0</v>
      </c>
      <c r="I6" s="154">
        <v>3148</v>
      </c>
      <c r="J6" s="151">
        <f t="shared" si="2"/>
        <v>0.36694253409488287</v>
      </c>
      <c r="K6" s="154">
        <v>170</v>
      </c>
      <c r="L6" s="151">
        <f t="shared" si="3"/>
        <v>1.981582935074018E-2</v>
      </c>
      <c r="M6" s="154">
        <v>27</v>
      </c>
      <c r="N6" s="151">
        <f t="shared" si="4"/>
        <v>3.1472199557057933E-3</v>
      </c>
      <c r="O6" s="154">
        <v>100</v>
      </c>
      <c r="P6" s="151">
        <f t="shared" si="5"/>
        <v>1.1656370206317752E-2</v>
      </c>
      <c r="Q6" s="154">
        <v>1215</v>
      </c>
      <c r="R6" s="151">
        <f t="shared" si="6"/>
        <v>0.1416248980067607</v>
      </c>
      <c r="S6" s="154">
        <v>815</v>
      </c>
      <c r="T6" s="151">
        <f t="shared" si="7"/>
        <v>9.4999417181489687E-2</v>
      </c>
      <c r="U6" s="154">
        <v>1000</v>
      </c>
      <c r="V6" s="151">
        <f t="shared" si="8"/>
        <v>0.11656370206317752</v>
      </c>
    </row>
    <row r="7" spans="1:22">
      <c r="A7" s="156" t="s">
        <v>91</v>
      </c>
      <c r="B7" s="147">
        <v>372326</v>
      </c>
      <c r="C7" s="150">
        <v>2551</v>
      </c>
      <c r="D7" s="151">
        <f t="shared" si="0"/>
        <v>6.8515225904180743E-3</v>
      </c>
      <c r="E7" s="154"/>
      <c r="F7" s="151">
        <f t="shared" si="1"/>
        <v>0</v>
      </c>
      <c r="G7" s="150"/>
      <c r="H7" s="151">
        <f t="shared" si="1"/>
        <v>0</v>
      </c>
      <c r="I7" s="154">
        <v>2260</v>
      </c>
      <c r="J7" s="151">
        <f t="shared" si="2"/>
        <v>0.88592708741669934</v>
      </c>
      <c r="K7" s="154">
        <v>46</v>
      </c>
      <c r="L7" s="151">
        <f t="shared" si="3"/>
        <v>1.8032144257154058E-2</v>
      </c>
      <c r="M7" s="154"/>
      <c r="N7" s="151">
        <f t="shared" si="4"/>
        <v>0</v>
      </c>
      <c r="O7" s="154"/>
      <c r="P7" s="151">
        <f t="shared" si="5"/>
        <v>0</v>
      </c>
      <c r="Q7" s="154">
        <v>175</v>
      </c>
      <c r="R7" s="151">
        <f t="shared" si="6"/>
        <v>6.860054880439044E-2</v>
      </c>
      <c r="S7" s="154"/>
      <c r="T7" s="151">
        <f t="shared" si="7"/>
        <v>0</v>
      </c>
      <c r="U7" s="154">
        <v>70</v>
      </c>
      <c r="V7" s="151">
        <f t="shared" si="8"/>
        <v>2.7440219521756175E-2</v>
      </c>
    </row>
    <row r="8" spans="1:22">
      <c r="A8" s="156" t="s">
        <v>88</v>
      </c>
      <c r="B8" s="147">
        <v>449955</v>
      </c>
      <c r="C8" s="150">
        <v>63432</v>
      </c>
      <c r="D8" s="151">
        <f t="shared" si="0"/>
        <v>0.14097409740974098</v>
      </c>
      <c r="E8" s="154">
        <v>13450</v>
      </c>
      <c r="F8" s="228">
        <f t="shared" si="1"/>
        <v>0.21203808803127758</v>
      </c>
      <c r="G8" s="150">
        <v>6152</v>
      </c>
      <c r="H8" s="151">
        <f t="shared" si="1"/>
        <v>9.6985748518098117E-2</v>
      </c>
      <c r="I8" s="154">
        <v>7000</v>
      </c>
      <c r="J8" s="151">
        <f t="shared" si="2"/>
        <v>0.11035439525791399</v>
      </c>
      <c r="K8" s="154">
        <v>2809</v>
      </c>
      <c r="L8" s="151">
        <f t="shared" si="3"/>
        <v>4.4283642325640055E-2</v>
      </c>
      <c r="M8" s="154">
        <v>13384</v>
      </c>
      <c r="N8" s="227">
        <f t="shared" si="4"/>
        <v>0.21099760373313153</v>
      </c>
      <c r="O8" s="154">
        <v>3912</v>
      </c>
      <c r="P8" s="151">
        <f t="shared" si="5"/>
        <v>6.1672342035565646E-2</v>
      </c>
      <c r="Q8" s="154">
        <v>7765</v>
      </c>
      <c r="R8" s="151">
        <f t="shared" si="6"/>
        <v>0.12241455416824316</v>
      </c>
      <c r="S8" s="154">
        <v>4840</v>
      </c>
      <c r="T8" s="151">
        <f t="shared" si="7"/>
        <v>7.6302181864043389E-2</v>
      </c>
      <c r="U8" s="154">
        <v>4120</v>
      </c>
      <c r="V8" s="151">
        <f t="shared" si="8"/>
        <v>6.4951444066086522E-2</v>
      </c>
    </row>
    <row r="9" spans="1:22">
      <c r="A9" s="156" t="s">
        <v>85</v>
      </c>
      <c r="B9" s="147">
        <v>19719198</v>
      </c>
      <c r="C9" s="150">
        <v>170992</v>
      </c>
      <c r="D9" s="151">
        <f t="shared" si="0"/>
        <v>8.6713465730198554E-3</v>
      </c>
      <c r="E9" s="154">
        <v>33115</v>
      </c>
      <c r="F9" s="151">
        <f t="shared" si="1"/>
        <v>0.19366403106578087</v>
      </c>
      <c r="G9" s="150">
        <v>3239</v>
      </c>
      <c r="H9" s="151">
        <f t="shared" si="1"/>
        <v>1.8942406662299991E-2</v>
      </c>
      <c r="I9" s="154">
        <v>43055</v>
      </c>
      <c r="J9" s="151">
        <f t="shared" si="2"/>
        <v>0.25179540563301206</v>
      </c>
      <c r="K9" s="154">
        <v>9400</v>
      </c>
      <c r="L9" s="151">
        <f t="shared" si="3"/>
        <v>5.4973332085711611E-2</v>
      </c>
      <c r="M9" s="154">
        <v>22900</v>
      </c>
      <c r="N9" s="151">
        <f t="shared" si="4"/>
        <v>0.13392439412370169</v>
      </c>
      <c r="O9" s="154">
        <v>5874</v>
      </c>
      <c r="P9" s="151">
        <f t="shared" si="5"/>
        <v>3.4352484326752128E-2</v>
      </c>
      <c r="Q9" s="154">
        <v>19084</v>
      </c>
      <c r="R9" s="151">
        <f t="shared" si="6"/>
        <v>0.11160756058762983</v>
      </c>
      <c r="S9" s="154">
        <v>10105</v>
      </c>
      <c r="T9" s="151">
        <f t="shared" si="7"/>
        <v>5.9096331992139983E-2</v>
      </c>
      <c r="U9" s="154">
        <v>24220</v>
      </c>
      <c r="V9" s="151">
        <f t="shared" si="8"/>
        <v>0.14164405352297182</v>
      </c>
    </row>
    <row r="10" spans="1:22">
      <c r="A10" s="156" t="s">
        <v>92</v>
      </c>
      <c r="B10" s="147">
        <v>114426689</v>
      </c>
      <c r="C10" s="150">
        <v>83454</v>
      </c>
      <c r="D10" s="151">
        <f t="shared" si="0"/>
        <v>7.2932285928503974E-4</v>
      </c>
      <c r="E10" s="154">
        <v>20417</v>
      </c>
      <c r="F10" s="151">
        <f t="shared" si="1"/>
        <v>0.24464974716610349</v>
      </c>
      <c r="G10" s="150">
        <v>2548</v>
      </c>
      <c r="H10" s="151">
        <f t="shared" si="1"/>
        <v>3.0531789968126152E-2</v>
      </c>
      <c r="I10" s="154">
        <v>21350</v>
      </c>
      <c r="J10" s="151">
        <f t="shared" si="2"/>
        <v>0.25582955879885927</v>
      </c>
      <c r="K10" s="154">
        <v>3232</v>
      </c>
      <c r="L10" s="151">
        <f t="shared" si="3"/>
        <v>3.8727921968988901E-2</v>
      </c>
      <c r="M10" s="154">
        <v>13200</v>
      </c>
      <c r="N10" s="151">
        <f t="shared" si="4"/>
        <v>0.1581709684377022</v>
      </c>
      <c r="O10" s="154">
        <v>4985</v>
      </c>
      <c r="P10" s="151">
        <f t="shared" si="5"/>
        <v>5.9733505883480718E-2</v>
      </c>
      <c r="Q10" s="154">
        <v>11905</v>
      </c>
      <c r="R10" s="151">
        <f t="shared" si="6"/>
        <v>0.14265343782203369</v>
      </c>
      <c r="S10" s="154">
        <v>1255</v>
      </c>
      <c r="T10" s="151">
        <f t="shared" si="7"/>
        <v>1.5038224650705779E-2</v>
      </c>
      <c r="U10" s="154">
        <v>4562</v>
      </c>
      <c r="V10" s="151">
        <f t="shared" si="8"/>
        <v>5.4664845303999808E-2</v>
      </c>
    </row>
    <row r="11" spans="1:22">
      <c r="A11" s="156" t="s">
        <v>86</v>
      </c>
      <c r="B11" s="147">
        <v>3830061</v>
      </c>
      <c r="C11" s="150">
        <v>798911</v>
      </c>
      <c r="D11" s="151">
        <f t="shared" si="0"/>
        <v>0.20858962820696589</v>
      </c>
      <c r="E11" s="154">
        <v>103784</v>
      </c>
      <c r="F11" s="228">
        <f t="shared" si="1"/>
        <v>0.1299068356800695</v>
      </c>
      <c r="G11" s="150">
        <v>49295</v>
      </c>
      <c r="H11" s="151">
        <f t="shared" si="1"/>
        <v>6.1702742858716429E-2</v>
      </c>
      <c r="I11" s="154">
        <v>88080</v>
      </c>
      <c r="J11" s="151">
        <f t="shared" si="2"/>
        <v>0.11025007791856666</v>
      </c>
      <c r="K11" s="154">
        <v>17127</v>
      </c>
      <c r="L11" s="151">
        <f t="shared" si="3"/>
        <v>2.1437932385459706E-2</v>
      </c>
      <c r="M11" s="154">
        <v>151910</v>
      </c>
      <c r="N11" s="227">
        <f t="shared" si="4"/>
        <v>0.190146336700834</v>
      </c>
      <c r="O11" s="154">
        <v>16652</v>
      </c>
      <c r="P11" s="151">
        <f t="shared" si="5"/>
        <v>2.0843373041552815E-2</v>
      </c>
      <c r="Q11" s="154">
        <v>144785</v>
      </c>
      <c r="R11" s="151">
        <f t="shared" si="6"/>
        <v>0.18122794654223062</v>
      </c>
      <c r="S11" s="154">
        <v>88125</v>
      </c>
      <c r="T11" s="151">
        <f t="shared" si="7"/>
        <v>0.11030640459325257</v>
      </c>
      <c r="U11" s="154">
        <v>139153</v>
      </c>
      <c r="V11" s="151">
        <f t="shared" si="8"/>
        <v>0.17417835027931772</v>
      </c>
    </row>
    <row r="12" spans="1:22">
      <c r="A12" s="156" t="s">
        <v>93</v>
      </c>
      <c r="B12" s="147">
        <v>3340634</v>
      </c>
      <c r="C12" s="150">
        <v>714915</v>
      </c>
      <c r="D12" s="151">
        <f t="shared" si="0"/>
        <v>0.21400578453072081</v>
      </c>
      <c r="E12" s="154">
        <v>93609</v>
      </c>
      <c r="F12" s="228">
        <f t="shared" si="1"/>
        <v>0.13093724428778247</v>
      </c>
      <c r="G12" s="150">
        <v>43400</v>
      </c>
      <c r="H12" s="151">
        <f t="shared" si="1"/>
        <v>6.0706517558031373E-2</v>
      </c>
      <c r="I12" s="154">
        <v>73110</v>
      </c>
      <c r="J12" s="151">
        <f t="shared" si="2"/>
        <v>0.10226390549925515</v>
      </c>
      <c r="K12" s="154">
        <v>14900</v>
      </c>
      <c r="L12" s="151">
        <f t="shared" si="3"/>
        <v>2.0841638516466993E-2</v>
      </c>
      <c r="M12" s="154">
        <v>151910</v>
      </c>
      <c r="N12" s="227">
        <f t="shared" si="4"/>
        <v>0.21248679912996649</v>
      </c>
      <c r="O12" s="154">
        <v>14470</v>
      </c>
      <c r="P12" s="151">
        <f t="shared" si="5"/>
        <v>2.0240168411629355E-2</v>
      </c>
      <c r="Q12" s="154">
        <v>129950</v>
      </c>
      <c r="R12" s="151">
        <f t="shared" si="6"/>
        <v>0.1817698607526769</v>
      </c>
      <c r="S12" s="154">
        <v>75350</v>
      </c>
      <c r="T12" s="151">
        <f t="shared" si="7"/>
        <v>0.10539714511515355</v>
      </c>
      <c r="U12" s="154">
        <v>118216</v>
      </c>
      <c r="V12" s="151">
        <f t="shared" si="8"/>
        <v>0.1653567207290377</v>
      </c>
    </row>
    <row r="13" spans="1:22">
      <c r="A13" s="156" t="s">
        <v>87</v>
      </c>
      <c r="B13" s="147">
        <v>5197008</v>
      </c>
      <c r="C13" s="150">
        <v>25852</v>
      </c>
      <c r="D13" s="151">
        <f t="shared" si="0"/>
        <v>4.974400655146192E-3</v>
      </c>
      <c r="E13" s="154">
        <v>2300</v>
      </c>
      <c r="F13" s="151">
        <f t="shared" si="1"/>
        <v>8.8967971530249115E-2</v>
      </c>
      <c r="G13" s="150">
        <v>1109</v>
      </c>
      <c r="H13" s="151">
        <f t="shared" si="1"/>
        <v>4.2898034968280985E-2</v>
      </c>
      <c r="I13" s="154">
        <v>5917</v>
      </c>
      <c r="J13" s="151">
        <f t="shared" si="2"/>
        <v>0.22887977719325392</v>
      </c>
      <c r="K13" s="154">
        <v>1713</v>
      </c>
      <c r="L13" s="151">
        <f t="shared" si="3"/>
        <v>6.6261797926659441E-2</v>
      </c>
      <c r="M13" s="154">
        <v>6070</v>
      </c>
      <c r="N13" s="151">
        <f t="shared" si="4"/>
        <v>0.23479808138635308</v>
      </c>
      <c r="O13" s="154">
        <v>1503</v>
      </c>
      <c r="P13" s="151">
        <f t="shared" si="5"/>
        <v>5.813863530868018E-2</v>
      </c>
      <c r="Q13" s="154">
        <v>1165</v>
      </c>
      <c r="R13" s="151">
        <f t="shared" si="6"/>
        <v>4.5064211666408789E-2</v>
      </c>
      <c r="S13" s="154">
        <v>1875</v>
      </c>
      <c r="T13" s="151">
        <f t="shared" si="7"/>
        <v>7.2528237660529168E-2</v>
      </c>
      <c r="U13" s="154">
        <v>4200</v>
      </c>
      <c r="V13" s="151">
        <f t="shared" si="8"/>
        <v>0.16246325235958534</v>
      </c>
    </row>
    <row r="14" spans="1:22" ht="13.8" thickBot="1">
      <c r="A14" s="157" t="s">
        <v>94</v>
      </c>
      <c r="B14" s="148">
        <v>1325354</v>
      </c>
      <c r="C14" s="152">
        <v>27862</v>
      </c>
      <c r="D14" s="153">
        <f t="shared" si="0"/>
        <v>2.1022308002239403E-2</v>
      </c>
      <c r="E14" s="155">
        <v>725</v>
      </c>
      <c r="F14" s="153">
        <f t="shared" si="1"/>
        <v>2.6021104012633696E-2</v>
      </c>
      <c r="G14" s="152">
        <v>5220</v>
      </c>
      <c r="H14" s="153">
        <f t="shared" si="1"/>
        <v>0.1873519488909626</v>
      </c>
      <c r="I14" s="155">
        <v>5072</v>
      </c>
      <c r="J14" s="153">
        <f t="shared" si="2"/>
        <v>0.18204005455459049</v>
      </c>
      <c r="K14" s="155">
        <v>1475</v>
      </c>
      <c r="L14" s="153">
        <f t="shared" si="3"/>
        <v>5.2939487473978898E-2</v>
      </c>
      <c r="M14" s="155">
        <v>4150</v>
      </c>
      <c r="N14" s="153">
        <f t="shared" si="4"/>
        <v>0.14894838848611011</v>
      </c>
      <c r="O14" s="155">
        <v>4150</v>
      </c>
      <c r="P14" s="153">
        <f t="shared" si="5"/>
        <v>0.14894838848611011</v>
      </c>
      <c r="Q14" s="155">
        <v>3020</v>
      </c>
      <c r="R14" s="153">
        <f t="shared" si="6"/>
        <v>0.10839135740435001</v>
      </c>
      <c r="S14" s="155">
        <v>1950</v>
      </c>
      <c r="T14" s="153">
        <f t="shared" si="7"/>
        <v>6.9987796999497517E-2</v>
      </c>
      <c r="U14" s="155">
        <v>2100</v>
      </c>
      <c r="V14" s="153">
        <f t="shared" si="8"/>
        <v>7.5371473691766569E-2</v>
      </c>
    </row>
    <row r="16" spans="1:22">
      <c r="A16" s="142" t="s">
        <v>163</v>
      </c>
    </row>
  </sheetData>
  <mergeCells count="11">
    <mergeCell ref="M2:N2"/>
    <mergeCell ref="O2:P2"/>
    <mergeCell ref="Q2:R2"/>
    <mergeCell ref="S2:T2"/>
    <mergeCell ref="U2:V2"/>
    <mergeCell ref="A2:A3"/>
    <mergeCell ref="E2:F2"/>
    <mergeCell ref="G2:H2"/>
    <mergeCell ref="I2:J2"/>
    <mergeCell ref="K2:L2"/>
    <mergeCell ref="C2:D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7"/>
  <sheetViews>
    <sheetView zoomScaleNormal="100" workbookViewId="0">
      <pane xSplit="1" ySplit="5" topLeftCell="B6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ColWidth="11.5546875" defaultRowHeight="13.2"/>
  <cols>
    <col min="1" max="1" width="20.88671875" style="9" bestFit="1" customWidth="1"/>
    <col min="2" max="2" width="17.33203125" style="9" bestFit="1" customWidth="1"/>
    <col min="3" max="3" width="11.5546875" style="9" customWidth="1"/>
    <col min="4" max="4" width="15" style="9" customWidth="1"/>
    <col min="5" max="5" width="17.33203125" style="9" customWidth="1"/>
    <col min="6" max="6" width="15.6640625" style="9" customWidth="1"/>
    <col min="7" max="7" width="18" style="9" customWidth="1"/>
    <col min="8" max="8" width="14.5546875" style="9" customWidth="1"/>
    <col min="9" max="9" width="12.88671875" style="9" customWidth="1"/>
    <col min="10" max="10" width="11.88671875" style="9" bestFit="1" customWidth="1"/>
    <col min="11" max="11" width="16.6640625" style="9" bestFit="1" customWidth="1"/>
    <col min="12" max="14" width="11.6640625" style="9" bestFit="1" customWidth="1"/>
    <col min="15" max="15" width="12.44140625" style="9" customWidth="1"/>
    <col min="16" max="17" width="11.6640625" style="9" bestFit="1" customWidth="1"/>
    <col min="18" max="18" width="18.44140625" style="9" bestFit="1" customWidth="1"/>
    <col min="19" max="16384" width="11.5546875" style="9"/>
  </cols>
  <sheetData>
    <row r="1" spans="1:18">
      <c r="A1" s="9" t="s">
        <v>157</v>
      </c>
    </row>
    <row r="2" spans="1:18" ht="13.8" thickBot="1">
      <c r="A2" s="45"/>
      <c r="B2" s="45"/>
      <c r="C2" s="45"/>
      <c r="D2" s="45"/>
      <c r="E2" s="45"/>
      <c r="F2" s="45"/>
      <c r="G2" s="45"/>
      <c r="H2" s="45"/>
      <c r="I2" s="45"/>
      <c r="J2" s="46"/>
      <c r="K2" s="45"/>
      <c r="L2" s="45"/>
      <c r="M2" s="46"/>
      <c r="N2" s="45"/>
      <c r="O2" s="45"/>
      <c r="P2" s="45"/>
      <c r="Q2" s="45"/>
      <c r="R2" s="46"/>
    </row>
    <row r="3" spans="1:18" ht="16.2" thickBot="1">
      <c r="A3" s="417" t="s">
        <v>109</v>
      </c>
      <c r="B3" s="418"/>
      <c r="C3" s="418"/>
      <c r="D3" s="418"/>
      <c r="E3" s="418"/>
      <c r="F3" s="418"/>
      <c r="G3" s="418"/>
      <c r="H3" s="419"/>
      <c r="I3" s="47"/>
      <c r="J3" s="49"/>
      <c r="K3" s="80"/>
      <c r="L3" s="47"/>
      <c r="M3" s="49"/>
      <c r="N3" s="81"/>
      <c r="O3" s="47"/>
      <c r="P3" s="82"/>
      <c r="Q3" s="47"/>
      <c r="R3" s="79"/>
    </row>
    <row r="4" spans="1:18" ht="85.5" customHeight="1" thickBot="1">
      <c r="A4" s="345" t="s">
        <v>24</v>
      </c>
      <c r="B4" s="339" t="s">
        <v>16</v>
      </c>
      <c r="C4" s="339" t="s">
        <v>38</v>
      </c>
      <c r="D4" s="339" t="s">
        <v>21</v>
      </c>
      <c r="E4" s="346" t="s">
        <v>22</v>
      </c>
      <c r="F4" s="339" t="s">
        <v>141</v>
      </c>
      <c r="G4" s="339" t="s">
        <v>140</v>
      </c>
      <c r="H4" s="347" t="s">
        <v>22</v>
      </c>
      <c r="I4" s="47"/>
      <c r="J4" s="49"/>
      <c r="K4" s="80"/>
      <c r="L4" s="47"/>
      <c r="M4" s="49"/>
      <c r="N4" s="81"/>
      <c r="O4" s="47"/>
      <c r="P4" s="82"/>
      <c r="Q4" s="47"/>
      <c r="R4" s="79"/>
    </row>
    <row r="5" spans="1:18" ht="14.4" thickBot="1">
      <c r="A5" s="88" t="s">
        <v>4</v>
      </c>
      <c r="B5" s="89">
        <v>1872134</v>
      </c>
      <c r="C5" s="30">
        <v>3466</v>
      </c>
      <c r="D5" s="33">
        <v>540.14252740911718</v>
      </c>
      <c r="E5" s="97">
        <v>65.488995158216795</v>
      </c>
      <c r="F5" s="30">
        <v>2902</v>
      </c>
      <c r="G5" s="33">
        <v>645.11853893866294</v>
      </c>
      <c r="H5" s="340">
        <f>G5/G$15*100</f>
        <v>16.78954292050889</v>
      </c>
      <c r="I5" s="47"/>
      <c r="J5" s="49"/>
      <c r="K5" s="80"/>
      <c r="L5" s="47"/>
      <c r="M5" s="49"/>
      <c r="N5" s="81"/>
      <c r="O5" s="47"/>
      <c r="P5" s="82"/>
      <c r="Q5" s="47"/>
      <c r="R5" s="79"/>
    </row>
    <row r="6" spans="1:18" ht="14.4" thickBot="1">
      <c r="A6" s="94" t="s">
        <v>5</v>
      </c>
      <c r="B6" s="87">
        <v>889826</v>
      </c>
      <c r="C6" s="11">
        <v>2443</v>
      </c>
      <c r="D6" s="25">
        <v>364.23495702005732</v>
      </c>
      <c r="E6" s="101">
        <v>44.161272490719284</v>
      </c>
      <c r="F6" s="11">
        <v>460</v>
      </c>
      <c r="G6" s="25">
        <v>1934.4043478260869</v>
      </c>
      <c r="H6" s="342">
        <f t="shared" ref="H6:H15" si="0">G6/G$15*100</f>
        <v>50.343871495116097</v>
      </c>
      <c r="I6" s="47"/>
      <c r="J6" s="49"/>
      <c r="K6" s="80"/>
      <c r="L6" s="47"/>
      <c r="M6" s="49"/>
      <c r="N6" s="81"/>
      <c r="O6" s="47"/>
      <c r="P6" s="82"/>
      <c r="Q6" s="47"/>
      <c r="R6" s="79"/>
    </row>
    <row r="7" spans="1:18" ht="14.4" thickBot="1">
      <c r="A7" s="95" t="s">
        <v>6</v>
      </c>
      <c r="B7" s="43">
        <v>8588168.0000000019</v>
      </c>
      <c r="C7" s="6">
        <v>7878</v>
      </c>
      <c r="D7" s="22">
        <v>1090.1457222645345</v>
      </c>
      <c r="E7" s="99">
        <v>132.17353625084658</v>
      </c>
      <c r="F7" s="6">
        <v>2568</v>
      </c>
      <c r="G7" s="22">
        <v>3344.302180685359</v>
      </c>
      <c r="H7" s="343">
        <f t="shared" si="0"/>
        <v>87.037190241260333</v>
      </c>
      <c r="I7" s="47"/>
      <c r="J7" s="49"/>
      <c r="K7" s="80"/>
      <c r="L7" s="47"/>
      <c r="M7" s="49"/>
      <c r="N7" s="81"/>
      <c r="O7" s="47"/>
      <c r="P7" s="82"/>
      <c r="Q7" s="47"/>
      <c r="R7" s="79"/>
    </row>
    <row r="8" spans="1:18" ht="14.4" thickBot="1">
      <c r="A8" s="95" t="s">
        <v>7</v>
      </c>
      <c r="B8" s="43">
        <v>132020</v>
      </c>
      <c r="C8" s="6">
        <v>1972</v>
      </c>
      <c r="D8" s="22">
        <v>66.947261663286</v>
      </c>
      <c r="E8" s="98">
        <v>8.1169481617247783</v>
      </c>
      <c r="F8" s="6">
        <v>485</v>
      </c>
      <c r="G8" s="22">
        <v>272.20618556701032</v>
      </c>
      <c r="H8" s="342">
        <f t="shared" si="0"/>
        <v>7.0843064645517169</v>
      </c>
      <c r="I8" s="47"/>
      <c r="J8" s="49"/>
      <c r="K8" s="80"/>
      <c r="L8" s="47"/>
      <c r="M8" s="49"/>
      <c r="N8" s="81"/>
      <c r="O8" s="47"/>
      <c r="P8" s="82"/>
      <c r="Q8" s="47"/>
      <c r="R8" s="79"/>
    </row>
    <row r="9" spans="1:18" ht="14.4" thickBot="1">
      <c r="A9" s="95" t="s">
        <v>8</v>
      </c>
      <c r="B9" s="43">
        <v>2280642</v>
      </c>
      <c r="C9" s="6">
        <v>4769</v>
      </c>
      <c r="D9" s="22">
        <v>478.22226881945903</v>
      </c>
      <c r="E9" s="19">
        <v>57.981540534296336</v>
      </c>
      <c r="F9" s="6">
        <v>553</v>
      </c>
      <c r="G9" s="22">
        <v>4124.1265822784808</v>
      </c>
      <c r="H9" s="344">
        <f t="shared" si="0"/>
        <v>107.33252275882845</v>
      </c>
      <c r="I9" s="47"/>
      <c r="J9" s="49"/>
      <c r="K9" s="80"/>
      <c r="L9" s="47"/>
      <c r="M9" s="49"/>
      <c r="N9" s="81"/>
      <c r="O9" s="47"/>
      <c r="P9" s="82"/>
      <c r="Q9" s="47"/>
      <c r="R9" s="79"/>
    </row>
    <row r="10" spans="1:18" ht="14.4" thickBot="1">
      <c r="A10" s="95" t="s">
        <v>9</v>
      </c>
      <c r="B10" s="43">
        <v>1340968</v>
      </c>
      <c r="C10" s="6">
        <v>3023</v>
      </c>
      <c r="D10" s="22">
        <v>443.58848825669867</v>
      </c>
      <c r="E10" s="98">
        <v>53.782405357022256</v>
      </c>
      <c r="F10" s="6">
        <v>393</v>
      </c>
      <c r="G10" s="22">
        <v>3412.1323155216287</v>
      </c>
      <c r="H10" s="343">
        <f t="shared" si="0"/>
        <v>88.802504507396677</v>
      </c>
      <c r="I10" s="47"/>
      <c r="J10" s="49"/>
      <c r="K10" s="80"/>
      <c r="L10" s="47"/>
      <c r="M10" s="49"/>
      <c r="N10" s="81"/>
      <c r="O10" s="47"/>
      <c r="P10" s="82"/>
      <c r="Q10" s="47"/>
      <c r="R10" s="79"/>
    </row>
    <row r="11" spans="1:18" ht="14.4" thickBot="1">
      <c r="A11" s="95" t="s">
        <v>10</v>
      </c>
      <c r="B11" s="43">
        <v>1263690</v>
      </c>
      <c r="C11" s="6">
        <v>2231</v>
      </c>
      <c r="D11" s="22">
        <v>566.42312864186465</v>
      </c>
      <c r="E11" s="19">
        <v>68.675358163444173</v>
      </c>
      <c r="F11" s="6">
        <v>604</v>
      </c>
      <c r="G11" s="22">
        <v>2092.201986754967</v>
      </c>
      <c r="H11" s="342">
        <f t="shared" si="0"/>
        <v>54.450636487345371</v>
      </c>
      <c r="I11" s="47"/>
      <c r="J11" s="49"/>
      <c r="K11" s="80"/>
      <c r="L11" s="47"/>
      <c r="M11" s="49"/>
      <c r="N11" s="81"/>
      <c r="O11" s="47"/>
      <c r="P11" s="82"/>
      <c r="Q11" s="47"/>
      <c r="R11" s="79"/>
    </row>
    <row r="12" spans="1:18" s="8" customFormat="1" ht="14.4" thickBot="1">
      <c r="A12" s="95" t="s">
        <v>11</v>
      </c>
      <c r="B12" s="43">
        <v>297836</v>
      </c>
      <c r="C12" s="6">
        <v>1580</v>
      </c>
      <c r="D12" s="22">
        <v>188.50379746835443</v>
      </c>
      <c r="E12" s="98">
        <v>22.854938563947201</v>
      </c>
      <c r="F12" s="6">
        <v>211</v>
      </c>
      <c r="G12" s="22">
        <v>1411.5450236966824</v>
      </c>
      <c r="H12" s="342">
        <f t="shared" si="0"/>
        <v>36.73618773780035</v>
      </c>
      <c r="I12" s="47"/>
      <c r="J12" s="48"/>
      <c r="K12" s="80"/>
      <c r="L12" s="47"/>
      <c r="M12" s="48"/>
      <c r="N12" s="81"/>
      <c r="O12" s="47"/>
      <c r="P12" s="82"/>
      <c r="Q12" s="47"/>
      <c r="R12" s="79"/>
    </row>
    <row r="13" spans="1:18" s="8" customFormat="1" ht="14.4" thickBot="1">
      <c r="A13" s="96" t="s">
        <v>12</v>
      </c>
      <c r="B13" s="91">
        <v>4119028.9999999995</v>
      </c>
      <c r="C13" s="35">
        <v>3414</v>
      </c>
      <c r="D13" s="37">
        <v>1206.511130638547</v>
      </c>
      <c r="E13" s="100">
        <v>146.28213403547824</v>
      </c>
      <c r="F13" s="35">
        <v>602</v>
      </c>
      <c r="G13" s="37">
        <v>6842.240863787375</v>
      </c>
      <c r="H13" s="344">
        <f t="shared" si="0"/>
        <v>178.07284974946353</v>
      </c>
      <c r="I13" s="47"/>
      <c r="J13" s="48"/>
      <c r="K13" s="80"/>
      <c r="L13" s="47"/>
      <c r="M13" s="48"/>
      <c r="N13" s="81"/>
      <c r="O13" s="47"/>
      <c r="P13" s="82"/>
      <c r="Q13" s="47"/>
      <c r="R13" s="79"/>
    </row>
    <row r="14" spans="1:18" ht="14.4" thickBot="1">
      <c r="A14" s="92" t="s">
        <v>14</v>
      </c>
      <c r="B14" s="89">
        <v>20784313.000000004</v>
      </c>
      <c r="C14" s="30">
        <v>30776</v>
      </c>
      <c r="D14" s="33">
        <v>675.34159734858338</v>
      </c>
      <c r="E14" s="90">
        <v>81.88105982146601</v>
      </c>
      <c r="F14" s="30">
        <f>SUM(F5:F13)</f>
        <v>8778</v>
      </c>
      <c r="G14" s="33">
        <v>2367.7731829573941</v>
      </c>
      <c r="H14" s="341">
        <f t="shared" si="0"/>
        <v>61.622519090360328</v>
      </c>
    </row>
    <row r="15" spans="1:18" ht="14.4" thickBot="1">
      <c r="A15" s="93" t="s">
        <v>15</v>
      </c>
      <c r="B15" s="89">
        <v>1015985000.9999999</v>
      </c>
      <c r="C15" s="30">
        <v>1231820</v>
      </c>
      <c r="D15" s="33">
        <v>824.78365426766891</v>
      </c>
      <c r="E15" s="90">
        <v>100</v>
      </c>
      <c r="F15" s="30">
        <v>264415.3399923392</v>
      </c>
      <c r="G15" s="33">
        <v>3842.3829760763338</v>
      </c>
      <c r="H15" s="341">
        <f t="shared" si="0"/>
        <v>100</v>
      </c>
    </row>
    <row r="17" spans="1:1">
      <c r="A17" s="9" t="s">
        <v>164</v>
      </c>
    </row>
  </sheetData>
  <mergeCells count="1">
    <mergeCell ref="A3:H3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5546875" defaultRowHeight="13.2"/>
  <cols>
    <col min="1" max="1" width="20.33203125" style="1" bestFit="1" customWidth="1"/>
    <col min="2" max="2" width="17.44140625" style="1" bestFit="1" customWidth="1"/>
    <col min="3" max="3" width="19.88671875" style="1" bestFit="1" customWidth="1"/>
    <col min="4" max="4" width="12.109375" style="1" customWidth="1"/>
    <col min="5" max="5" width="16.44140625" style="1" bestFit="1" customWidth="1"/>
    <col min="6" max="6" width="12.88671875" style="1" bestFit="1" customWidth="1"/>
    <col min="7" max="7" width="11.5546875" style="1"/>
    <col min="8" max="8" width="14.88671875" style="1" customWidth="1"/>
    <col min="9" max="9" width="13.88671875" style="1" customWidth="1"/>
    <col min="10" max="16384" width="11.5546875" style="1"/>
  </cols>
  <sheetData>
    <row r="1" spans="1:11" ht="13.8" thickBot="1">
      <c r="A1" s="1" t="s">
        <v>158</v>
      </c>
    </row>
    <row r="2" spans="1:11" ht="16.2" thickBot="1">
      <c r="A2" s="398" t="s">
        <v>110</v>
      </c>
      <c r="B2" s="399"/>
      <c r="C2" s="399"/>
      <c r="D2" s="399"/>
      <c r="E2" s="399"/>
      <c r="F2" s="399"/>
      <c r="G2" s="399"/>
      <c r="H2" s="399"/>
      <c r="I2" s="399"/>
      <c r="J2" s="400"/>
    </row>
    <row r="3" spans="1:11" ht="16.2" thickBot="1">
      <c r="A3" s="420" t="s">
        <v>106</v>
      </c>
      <c r="B3" s="398" t="s">
        <v>104</v>
      </c>
      <c r="C3" s="399"/>
      <c r="D3" s="400"/>
      <c r="E3" s="398" t="s">
        <v>105</v>
      </c>
      <c r="F3" s="399"/>
      <c r="G3" s="399"/>
      <c r="H3" s="399"/>
      <c r="I3" s="399"/>
      <c r="J3" s="400"/>
    </row>
    <row r="4" spans="1:11" ht="79.8" thickBot="1">
      <c r="A4" s="421"/>
      <c r="B4" s="23" t="s">
        <v>18</v>
      </c>
      <c r="C4" s="23" t="s">
        <v>19</v>
      </c>
      <c r="D4" s="164" t="s">
        <v>31</v>
      </c>
      <c r="E4" s="164" t="s">
        <v>33</v>
      </c>
      <c r="F4" s="164" t="s">
        <v>34</v>
      </c>
      <c r="G4" s="164" t="s">
        <v>100</v>
      </c>
      <c r="H4" s="164" t="s">
        <v>103</v>
      </c>
      <c r="I4" s="164" t="s">
        <v>102</v>
      </c>
      <c r="J4" s="18" t="s">
        <v>101</v>
      </c>
    </row>
    <row r="5" spans="1:11" ht="14.4" thickBot="1">
      <c r="A5" s="26" t="s">
        <v>4</v>
      </c>
      <c r="B5" s="168">
        <v>35575837</v>
      </c>
      <c r="C5" s="169">
        <v>65062965.333333336</v>
      </c>
      <c r="D5" s="170">
        <f>B5/C5</f>
        <v>0.54679089429349503</v>
      </c>
      <c r="E5" s="27">
        <v>203188</v>
      </c>
      <c r="F5" s="171">
        <v>319730</v>
      </c>
      <c r="G5" s="28">
        <f>E5/F5</f>
        <v>0.63549870202983771</v>
      </c>
      <c r="H5" s="27">
        <v>11289</v>
      </c>
      <c r="I5" s="172">
        <v>13450</v>
      </c>
      <c r="J5" s="173">
        <f>H5/I5</f>
        <v>0.8393308550185874</v>
      </c>
    </row>
    <row r="6" spans="1:11" ht="13.8">
      <c r="A6" s="24" t="s">
        <v>5</v>
      </c>
      <c r="B6" s="87">
        <v>37535815</v>
      </c>
      <c r="C6" s="54">
        <v>35451088.666666672</v>
      </c>
      <c r="D6" s="165">
        <f t="shared" ref="D6:D15" si="0">B6/C6</f>
        <v>1.0588057070104455</v>
      </c>
      <c r="E6" s="11">
        <v>79255</v>
      </c>
      <c r="F6" s="166">
        <v>139241</v>
      </c>
      <c r="G6" s="167">
        <f t="shared" ref="G6:G15" si="1">E6/F6</f>
        <v>0.56919298195215484</v>
      </c>
      <c r="H6" s="11">
        <v>4301</v>
      </c>
      <c r="I6" s="67">
        <v>6152</v>
      </c>
      <c r="J6" s="183">
        <f t="shared" ref="J6:J15" si="2">H6/I6</f>
        <v>0.69912223667100126</v>
      </c>
    </row>
    <row r="7" spans="1:11" ht="13.8">
      <c r="A7" s="7" t="s">
        <v>6</v>
      </c>
      <c r="B7" s="43">
        <v>59939172</v>
      </c>
      <c r="C7" s="41">
        <v>44264524</v>
      </c>
      <c r="D7" s="163">
        <f t="shared" si="0"/>
        <v>1.3541131042095924</v>
      </c>
      <c r="E7" s="6">
        <v>170559</v>
      </c>
      <c r="F7" s="158">
        <v>241220</v>
      </c>
      <c r="G7" s="160">
        <f t="shared" si="1"/>
        <v>0.70706823646463812</v>
      </c>
      <c r="H7" s="6">
        <v>5495</v>
      </c>
      <c r="I7" s="51">
        <v>6987</v>
      </c>
      <c r="J7" s="184">
        <f t="shared" si="2"/>
        <v>0.78646056962931155</v>
      </c>
    </row>
    <row r="8" spans="1:11" ht="13.8">
      <c r="A8" s="7" t="s">
        <v>7</v>
      </c>
      <c r="B8" s="43">
        <v>4023111</v>
      </c>
      <c r="C8" s="41">
        <v>15932012.666666668</v>
      </c>
      <c r="D8" s="161">
        <f t="shared" si="0"/>
        <v>0.25251743669632198</v>
      </c>
      <c r="E8" s="6">
        <v>28516</v>
      </c>
      <c r="F8" s="158">
        <v>49050</v>
      </c>
      <c r="G8" s="159">
        <f t="shared" si="1"/>
        <v>0.58136595310907235</v>
      </c>
      <c r="H8" s="6">
        <v>1754</v>
      </c>
      <c r="I8" s="51">
        <v>2809</v>
      </c>
      <c r="J8" s="185">
        <f t="shared" si="2"/>
        <v>0.62442150231399074</v>
      </c>
    </row>
    <row r="9" spans="1:11" ht="13.8">
      <c r="A9" s="7" t="s">
        <v>8</v>
      </c>
      <c r="B9" s="43">
        <v>138669019</v>
      </c>
      <c r="C9" s="41">
        <v>130891871</v>
      </c>
      <c r="D9" s="163">
        <f t="shared" si="0"/>
        <v>1.0594165851598225</v>
      </c>
      <c r="E9" s="6">
        <v>307154</v>
      </c>
      <c r="F9" s="158">
        <v>366549</v>
      </c>
      <c r="G9" s="160">
        <f t="shared" si="1"/>
        <v>0.83796163677980295</v>
      </c>
      <c r="H9" s="6">
        <v>11380</v>
      </c>
      <c r="I9" s="51">
        <v>13384</v>
      </c>
      <c r="J9" s="184">
        <f t="shared" si="2"/>
        <v>0.85026897788404066</v>
      </c>
    </row>
    <row r="10" spans="1:11" ht="13.8">
      <c r="A10" s="7" t="s">
        <v>9</v>
      </c>
      <c r="B10" s="43">
        <v>18004184</v>
      </c>
      <c r="C10" s="41">
        <v>13811549.333333334</v>
      </c>
      <c r="D10" s="163">
        <f t="shared" si="0"/>
        <v>1.3035600543776793</v>
      </c>
      <c r="E10" s="6">
        <v>29204</v>
      </c>
      <c r="F10" s="158">
        <v>40015</v>
      </c>
      <c r="G10" s="160">
        <f t="shared" si="1"/>
        <v>0.72982631513182561</v>
      </c>
      <c r="H10" s="6">
        <v>1512</v>
      </c>
      <c r="I10" s="162">
        <v>3912</v>
      </c>
      <c r="J10" s="185">
        <f t="shared" si="2"/>
        <v>0.38650306748466257</v>
      </c>
    </row>
    <row r="11" spans="1:11" ht="13.8">
      <c r="A11" s="7" t="s">
        <v>10</v>
      </c>
      <c r="B11" s="43">
        <v>13125314</v>
      </c>
      <c r="C11" s="41">
        <v>50150410.666666672</v>
      </c>
      <c r="D11" s="161">
        <f t="shared" si="0"/>
        <v>0.26171897349434797</v>
      </c>
      <c r="E11" s="6">
        <v>163895</v>
      </c>
      <c r="F11" s="158">
        <v>326215</v>
      </c>
      <c r="G11" s="159">
        <f t="shared" si="1"/>
        <v>0.50241405208221568</v>
      </c>
      <c r="H11" s="6">
        <v>6429</v>
      </c>
      <c r="I11" s="51">
        <v>7765</v>
      </c>
      <c r="J11" s="184">
        <f t="shared" si="2"/>
        <v>0.8279459111397296</v>
      </c>
    </row>
    <row r="12" spans="1:11" ht="13.8">
      <c r="A12" s="7" t="s">
        <v>11</v>
      </c>
      <c r="B12" s="43">
        <v>5258289</v>
      </c>
      <c r="C12" s="41">
        <v>18351267.333333332</v>
      </c>
      <c r="D12" s="161">
        <f t="shared" si="0"/>
        <v>0.28653546943043101</v>
      </c>
      <c r="E12" s="6">
        <v>60038</v>
      </c>
      <c r="F12" s="158">
        <v>105424</v>
      </c>
      <c r="G12" s="159">
        <f t="shared" si="1"/>
        <v>0.56949081803005008</v>
      </c>
      <c r="H12" s="6">
        <v>2992</v>
      </c>
      <c r="I12" s="51">
        <v>4840</v>
      </c>
      <c r="J12" s="185">
        <f t="shared" si="2"/>
        <v>0.61818181818181817</v>
      </c>
    </row>
    <row r="13" spans="1:11" ht="14.4" thickBot="1">
      <c r="A13" s="39" t="s">
        <v>12</v>
      </c>
      <c r="B13" s="91">
        <v>9010294</v>
      </c>
      <c r="C13" s="63">
        <v>25969379.666666664</v>
      </c>
      <c r="D13" s="174">
        <f t="shared" si="0"/>
        <v>0.3469583838987606</v>
      </c>
      <c r="E13" s="35">
        <v>110938</v>
      </c>
      <c r="F13" s="175">
        <v>156055</v>
      </c>
      <c r="G13" s="36">
        <f t="shared" si="1"/>
        <v>0.71089039120822783</v>
      </c>
      <c r="H13" s="35">
        <v>4377</v>
      </c>
      <c r="I13" s="176">
        <v>4120</v>
      </c>
      <c r="J13" s="186">
        <f t="shared" si="2"/>
        <v>1.0623786407766991</v>
      </c>
    </row>
    <row r="14" spans="1:11" s="2" customFormat="1" ht="14.4" thickBot="1">
      <c r="A14" s="40" t="s">
        <v>14</v>
      </c>
      <c r="B14" s="89">
        <v>321141035.00000006</v>
      </c>
      <c r="C14" s="58">
        <v>399885068.66666657</v>
      </c>
      <c r="D14" s="177">
        <f t="shared" si="0"/>
        <v>0.80308333609648874</v>
      </c>
      <c r="E14" s="30">
        <f>SUM(E5:E13)</f>
        <v>1152747</v>
      </c>
      <c r="F14" s="178">
        <f>SUM(F5:F13)</f>
        <v>1743499</v>
      </c>
      <c r="G14" s="32">
        <f t="shared" si="1"/>
        <v>0.66116871876611338</v>
      </c>
      <c r="H14" s="30">
        <f>SUM(H5:H13)</f>
        <v>49529</v>
      </c>
      <c r="I14" s="179">
        <f>SUM(I5:I13)</f>
        <v>63419</v>
      </c>
      <c r="J14" s="180">
        <f t="shared" si="2"/>
        <v>0.78098046326810577</v>
      </c>
      <c r="K14" s="187"/>
    </row>
    <row r="15" spans="1:11" s="2" customFormat="1" ht="14.4" thickBot="1">
      <c r="A15" s="38" t="s">
        <v>15</v>
      </c>
      <c r="B15" s="89">
        <v>16693595052</v>
      </c>
      <c r="C15" s="58">
        <v>12151230830</v>
      </c>
      <c r="D15" s="177">
        <f t="shared" si="0"/>
        <v>1.3738192686444095</v>
      </c>
      <c r="E15" s="30">
        <v>11184248</v>
      </c>
      <c r="F15" s="182">
        <v>13516426</v>
      </c>
      <c r="G15" s="32">
        <f t="shared" si="1"/>
        <v>0.82745601536974345</v>
      </c>
      <c r="H15" s="30">
        <v>382649</v>
      </c>
      <c r="I15" s="182">
        <v>449955</v>
      </c>
      <c r="J15" s="180">
        <f t="shared" si="2"/>
        <v>0.85041615272638371</v>
      </c>
    </row>
    <row r="16" spans="1:11">
      <c r="A16" s="181" t="s">
        <v>35</v>
      </c>
    </row>
  </sheetData>
  <mergeCells count="4">
    <mergeCell ref="B3:D3"/>
    <mergeCell ref="E3:J3"/>
    <mergeCell ref="A3:A4"/>
    <mergeCell ref="A2:J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1) Estrutura Fund</vt:lpstr>
      <vt:lpstr>2) Relações de Produção</vt:lpstr>
      <vt:lpstr>3) Tx Cres VAB Agrop</vt:lpstr>
      <vt:lpstr>4) Produtividade  VAB-Area-PO</vt:lpstr>
      <vt:lpstr>5) VBP da Prod Ciclo Anual 2007</vt:lpstr>
      <vt:lpstr>6) Estoque Pecuário</vt:lpstr>
      <vt:lpstr>7) Acesso à Previdência</vt:lpstr>
      <vt:lpstr>8) Censo - Prob Conf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Paiva</dc:creator>
  <cp:lastModifiedBy>Carlos Paiva</cp:lastModifiedBy>
  <dcterms:created xsi:type="dcterms:W3CDTF">2010-07-14T20:57:54Z</dcterms:created>
  <dcterms:modified xsi:type="dcterms:W3CDTF">2010-11-25T19:06:44Z</dcterms:modified>
</cp:coreProperties>
</file>