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6"/>
  </bookViews>
  <sheets>
    <sheet name="Especificações" sheetId="11" r:id="rId1"/>
    <sheet name="1)Var Quant 01-07" sheetId="13" r:id="rId2"/>
    <sheet name="2)Síntese Var Quant" sheetId="12" r:id="rId3"/>
    <sheet name="3)VBP 2001" sheetId="1" r:id="rId4"/>
    <sheet name="4)VBP 2001 em R$ de 2007" sheetId="3" r:id="rId5"/>
    <sheet name="5)VBP 2007" sheetId="2" r:id="rId6"/>
    <sheet name="6)Compara VBP 01-07" sheetId="6" r:id="rId7"/>
    <sheet name="7)Correlations" sheetId="14" r:id="rId8"/>
    <sheet name="8) Pan Teste SPSS" sheetId="15" r:id="rId9"/>
    <sheet name="9) Regressão para Vab e Poprur" sheetId="16" r:id="rId10"/>
  </sheets>
  <calcPr calcId="125725"/>
</workbook>
</file>

<file path=xl/calcChain.xml><?xml version="1.0" encoding="utf-8"?>
<calcChain xmlns="http://schemas.openxmlformats.org/spreadsheetml/2006/main">
  <c r="B1" i="3"/>
  <c r="AJ50" i="13"/>
  <c r="AI50"/>
  <c r="AK50"/>
  <c r="AP50"/>
  <c r="AO50"/>
  <c r="AQ50"/>
  <c r="AM50"/>
  <c r="AL50"/>
  <c r="AN50"/>
  <c r="AG50"/>
  <c r="AF50"/>
  <c r="AH50"/>
  <c r="AD50"/>
  <c r="AC50"/>
  <c r="AE50"/>
  <c r="AA50"/>
  <c r="Z50"/>
  <c r="AB50"/>
  <c r="X50"/>
  <c r="W50"/>
  <c r="Y50"/>
  <c r="U50"/>
  <c r="T50"/>
  <c r="V50"/>
  <c r="R50"/>
  <c r="Q50"/>
  <c r="S50"/>
  <c r="O50"/>
  <c r="N50"/>
  <c r="P50"/>
  <c r="L50"/>
  <c r="K50"/>
  <c r="M50"/>
  <c r="I50"/>
  <c r="H50"/>
  <c r="J50"/>
  <c r="G50"/>
  <c r="F50"/>
  <c r="E50"/>
  <c r="AM49"/>
  <c r="AP49"/>
  <c r="AL49"/>
  <c r="AN49"/>
  <c r="AE49"/>
  <c r="AB49"/>
  <c r="Y49"/>
  <c r="V49"/>
  <c r="S49"/>
  <c r="P49"/>
  <c r="M49"/>
  <c r="J49"/>
  <c r="G49"/>
  <c r="AP30"/>
  <c r="AO30"/>
  <c r="AQ30"/>
  <c r="AM30"/>
  <c r="AL30"/>
  <c r="AN30"/>
  <c r="AJ30"/>
  <c r="AI30"/>
  <c r="AK30"/>
  <c r="AG30"/>
  <c r="AF30"/>
  <c r="AH30"/>
  <c r="AD30"/>
  <c r="AC30"/>
  <c r="AE30"/>
  <c r="AA30"/>
  <c r="Z30"/>
  <c r="AB30"/>
  <c r="X30"/>
  <c r="W30"/>
  <c r="Y30"/>
  <c r="U30"/>
  <c r="T30"/>
  <c r="V30"/>
  <c r="R30"/>
  <c r="Q30"/>
  <c r="S30"/>
  <c r="O30"/>
  <c r="N30"/>
  <c r="P30"/>
  <c r="L30"/>
  <c r="K30"/>
  <c r="M30"/>
  <c r="I30"/>
  <c r="H30"/>
  <c r="J30"/>
  <c r="G30"/>
  <c r="F30"/>
  <c r="E30"/>
  <c r="AP29"/>
  <c r="AM29"/>
  <c r="AL29"/>
  <c r="AN29"/>
  <c r="AK29"/>
  <c r="AH29"/>
  <c r="AE29"/>
  <c r="AB29"/>
  <c r="Y29"/>
  <c r="V29"/>
  <c r="S29"/>
  <c r="P29"/>
  <c r="M29"/>
  <c r="J29"/>
  <c r="G29"/>
  <c r="AJ17"/>
  <c r="AI17"/>
  <c r="AG17"/>
  <c r="AF17"/>
  <c r="AD17"/>
  <c r="AC17"/>
  <c r="AA17"/>
  <c r="Z17"/>
  <c r="X17"/>
  <c r="W17"/>
  <c r="U17"/>
  <c r="T17"/>
  <c r="R17"/>
  <c r="Q17"/>
  <c r="O17"/>
  <c r="N17"/>
  <c r="L17"/>
  <c r="K17"/>
  <c r="I17"/>
  <c r="H17"/>
  <c r="AJ11"/>
  <c r="AI11"/>
  <c r="AG11"/>
  <c r="AF11"/>
  <c r="AD11"/>
  <c r="AC11"/>
  <c r="AA11"/>
  <c r="Z11"/>
  <c r="X11"/>
  <c r="W11"/>
  <c r="U11"/>
  <c r="T11"/>
  <c r="R11"/>
  <c r="Q11"/>
  <c r="O11"/>
  <c r="N11"/>
  <c r="L11"/>
  <c r="K11"/>
  <c r="I11"/>
  <c r="H11"/>
  <c r="F11"/>
  <c r="E11"/>
  <c r="AJ7"/>
  <c r="AJ13"/>
  <c r="AI7"/>
  <c r="AG7"/>
  <c r="AG13"/>
  <c r="AF7"/>
  <c r="AD7"/>
  <c r="AD13"/>
  <c r="AC7"/>
  <c r="AA7"/>
  <c r="AA13"/>
  <c r="Z7"/>
  <c r="X7"/>
  <c r="X13"/>
  <c r="W7"/>
  <c r="U7"/>
  <c r="U13"/>
  <c r="T7"/>
  <c r="R7"/>
  <c r="R13"/>
  <c r="Q7"/>
  <c r="O7"/>
  <c r="O13"/>
  <c r="N7"/>
  <c r="L7"/>
  <c r="L13"/>
  <c r="K7"/>
  <c r="I7"/>
  <c r="I13"/>
  <c r="H7"/>
  <c r="F17"/>
  <c r="E17"/>
  <c r="F7"/>
  <c r="F13"/>
  <c r="E7"/>
  <c r="E13"/>
  <c r="AM48"/>
  <c r="AP48"/>
  <c r="AL48"/>
  <c r="AO48"/>
  <c r="AE48"/>
  <c r="AB48"/>
  <c r="S48"/>
  <c r="J48"/>
  <c r="G48"/>
  <c r="AM47"/>
  <c r="AP47"/>
  <c r="AL47"/>
  <c r="AK47"/>
  <c r="AH47"/>
  <c r="AE47"/>
  <c r="AB47"/>
  <c r="Y47"/>
  <c r="V47"/>
  <c r="S47"/>
  <c r="P47"/>
  <c r="M47"/>
  <c r="J47"/>
  <c r="G47"/>
  <c r="AM46"/>
  <c r="AP46"/>
  <c r="AL46"/>
  <c r="AO46"/>
  <c r="AK46"/>
  <c r="AH46"/>
  <c r="AE46"/>
  <c r="AB46"/>
  <c r="Y46"/>
  <c r="V46"/>
  <c r="S46"/>
  <c r="P46"/>
  <c r="M46"/>
  <c r="J46"/>
  <c r="G46"/>
  <c r="AM45"/>
  <c r="AP45"/>
  <c r="AL45"/>
  <c r="AK45"/>
  <c r="AH45"/>
  <c r="AE45"/>
  <c r="AB45"/>
  <c r="Y45"/>
  <c r="V45"/>
  <c r="S45"/>
  <c r="P45"/>
  <c r="M45"/>
  <c r="J45"/>
  <c r="G45"/>
  <c r="AM44"/>
  <c r="AP44"/>
  <c r="AL44"/>
  <c r="AO44"/>
  <c r="AE44"/>
  <c r="AB44"/>
  <c r="Y44"/>
  <c r="V44"/>
  <c r="S44"/>
  <c r="M44"/>
  <c r="J44"/>
  <c r="G44"/>
  <c r="AM43"/>
  <c r="AP43"/>
  <c r="AL43"/>
  <c r="AO43"/>
  <c r="AK43"/>
  <c r="AE43"/>
  <c r="AB43"/>
  <c r="Y43"/>
  <c r="V43"/>
  <c r="S43"/>
  <c r="M43"/>
  <c r="J43"/>
  <c r="G43"/>
  <c r="AM42"/>
  <c r="AP42"/>
  <c r="AL42"/>
  <c r="AE42"/>
  <c r="V42"/>
  <c r="S42"/>
  <c r="J42"/>
  <c r="G42"/>
  <c r="AM41"/>
  <c r="AL41"/>
  <c r="AE41"/>
  <c r="Y41"/>
  <c r="S41"/>
  <c r="J41"/>
  <c r="G41"/>
  <c r="AM40"/>
  <c r="AP40"/>
  <c r="AL40"/>
  <c r="AO40"/>
  <c r="AK40"/>
  <c r="AB40"/>
  <c r="S40"/>
  <c r="J40"/>
  <c r="G40"/>
  <c r="AM39"/>
  <c r="AP39"/>
  <c r="AL39"/>
  <c r="AO39"/>
  <c r="AK39"/>
  <c r="AE39"/>
  <c r="AB39"/>
  <c r="V39"/>
  <c r="S39"/>
  <c r="M39"/>
  <c r="J39"/>
  <c r="G39"/>
  <c r="AM38"/>
  <c r="AP38"/>
  <c r="AL38"/>
  <c r="AK38"/>
  <c r="AH38"/>
  <c r="AE38"/>
  <c r="AB38"/>
  <c r="Y38"/>
  <c r="V38"/>
  <c r="P38"/>
  <c r="M38"/>
  <c r="J38"/>
  <c r="G38"/>
  <c r="AM37"/>
  <c r="AP37"/>
  <c r="AL37"/>
  <c r="AO37"/>
  <c r="AE37"/>
  <c r="AB37"/>
  <c r="S37"/>
  <c r="M37"/>
  <c r="J37"/>
  <c r="G37"/>
  <c r="AM36"/>
  <c r="AP36"/>
  <c r="AL36"/>
  <c r="AK36"/>
  <c r="AE36"/>
  <c r="S36"/>
  <c r="J36"/>
  <c r="G36"/>
  <c r="AM35"/>
  <c r="AP35"/>
  <c r="AL35"/>
  <c r="AO35"/>
  <c r="AK35"/>
  <c r="AE35"/>
  <c r="Y35"/>
  <c r="V35"/>
  <c r="S35"/>
  <c r="M35"/>
  <c r="J35"/>
  <c r="G35"/>
  <c r="AM34"/>
  <c r="AP34"/>
  <c r="AL34"/>
  <c r="AO34"/>
  <c r="AK34"/>
  <c r="AE34"/>
  <c r="Y34"/>
  <c r="V34"/>
  <c r="S34"/>
  <c r="M34"/>
  <c r="J34"/>
  <c r="G34"/>
  <c r="AM33"/>
  <c r="AP33"/>
  <c r="AL33"/>
  <c r="AO33"/>
  <c r="AK33"/>
  <c r="AH33"/>
  <c r="AE33"/>
  <c r="AB33"/>
  <c r="Y33"/>
  <c r="V33"/>
  <c r="S33"/>
  <c r="P33"/>
  <c r="M33"/>
  <c r="J33"/>
  <c r="G33"/>
  <c r="AM32"/>
  <c r="AP32"/>
  <c r="AL32"/>
  <c r="AK32"/>
  <c r="AE32"/>
  <c r="AB32"/>
  <c r="S32"/>
  <c r="J32"/>
  <c r="G32"/>
  <c r="AM31"/>
  <c r="AP31"/>
  <c r="AL31"/>
  <c r="AB31"/>
  <c r="V31"/>
  <c r="S31"/>
  <c r="J31"/>
  <c r="G31"/>
  <c r="AM28"/>
  <c r="AP28"/>
  <c r="AL28"/>
  <c r="AO28"/>
  <c r="AK28"/>
  <c r="AE28"/>
  <c r="AB28"/>
  <c r="V28"/>
  <c r="S28"/>
  <c r="M28"/>
  <c r="J28"/>
  <c r="G28"/>
  <c r="AM27"/>
  <c r="AP27"/>
  <c r="AL27"/>
  <c r="AK27"/>
  <c r="AE27"/>
  <c r="AB27"/>
  <c r="Y27"/>
  <c r="V27"/>
  <c r="S27"/>
  <c r="M27"/>
  <c r="J27"/>
  <c r="G27"/>
  <c r="AM26"/>
  <c r="AP26"/>
  <c r="AL26"/>
  <c r="AO26"/>
  <c r="AE26"/>
  <c r="AB26"/>
  <c r="S26"/>
  <c r="M26"/>
  <c r="J26"/>
  <c r="G26"/>
  <c r="AM25"/>
  <c r="AP25"/>
  <c r="AL25"/>
  <c r="AO25"/>
  <c r="AK25"/>
  <c r="AE25"/>
  <c r="AB25"/>
  <c r="S25"/>
  <c r="J25"/>
  <c r="G25"/>
  <c r="AM24"/>
  <c r="AP24"/>
  <c r="AL24"/>
  <c r="AO24"/>
  <c r="AE24"/>
  <c r="S24"/>
  <c r="M24"/>
  <c r="J24"/>
  <c r="G24"/>
  <c r="AM23"/>
  <c r="AP23"/>
  <c r="AL23"/>
  <c r="AK23"/>
  <c r="AH23"/>
  <c r="AE23"/>
  <c r="AB23"/>
  <c r="Y23"/>
  <c r="V23"/>
  <c r="S23"/>
  <c r="P23"/>
  <c r="M23"/>
  <c r="J23"/>
  <c r="G23"/>
  <c r="AM22"/>
  <c r="AP22"/>
  <c r="AL22"/>
  <c r="AO22"/>
  <c r="AK22"/>
  <c r="AE22"/>
  <c r="AB22"/>
  <c r="Y22"/>
  <c r="V22"/>
  <c r="S22"/>
  <c r="M22"/>
  <c r="J22"/>
  <c r="G22"/>
  <c r="AM21"/>
  <c r="AP21"/>
  <c r="AL21"/>
  <c r="AK21"/>
  <c r="AH21"/>
  <c r="AE21"/>
  <c r="AB21"/>
  <c r="Y21"/>
  <c r="V21"/>
  <c r="S21"/>
  <c r="P21"/>
  <c r="M21"/>
  <c r="J21"/>
  <c r="G21"/>
  <c r="AM20"/>
  <c r="AP20"/>
  <c r="AL20"/>
  <c r="AO20"/>
  <c r="AK20"/>
  <c r="AH20"/>
  <c r="AE20"/>
  <c r="AB20"/>
  <c r="Y20"/>
  <c r="V20"/>
  <c r="S20"/>
  <c r="P20"/>
  <c r="M20"/>
  <c r="J20"/>
  <c r="G20"/>
  <c r="AM19"/>
  <c r="AP19"/>
  <c r="AL19"/>
  <c r="AK19"/>
  <c r="AH19"/>
  <c r="AE19"/>
  <c r="AB19"/>
  <c r="Y19"/>
  <c r="V19"/>
  <c r="S19"/>
  <c r="P19"/>
  <c r="M19"/>
  <c r="J19"/>
  <c r="G19"/>
  <c r="AM18"/>
  <c r="AP18"/>
  <c r="AL18"/>
  <c r="AO18"/>
  <c r="AK18"/>
  <c r="AH18"/>
  <c r="AE18"/>
  <c r="AB18"/>
  <c r="Y18"/>
  <c r="V18"/>
  <c r="S18"/>
  <c r="P18"/>
  <c r="M18"/>
  <c r="J18"/>
  <c r="G18"/>
  <c r="AM10"/>
  <c r="AP10"/>
  <c r="AL10"/>
  <c r="AK10"/>
  <c r="AH10"/>
  <c r="AE10"/>
  <c r="AB10"/>
  <c r="Y10"/>
  <c r="V10"/>
  <c r="S10"/>
  <c r="M10"/>
  <c r="J10"/>
  <c r="G10"/>
  <c r="AM16"/>
  <c r="AP16"/>
  <c r="AL16"/>
  <c r="AK16"/>
  <c r="AH16"/>
  <c r="AE16"/>
  <c r="AB16"/>
  <c r="Y16"/>
  <c r="V16"/>
  <c r="S16"/>
  <c r="P16"/>
  <c r="M16"/>
  <c r="J16"/>
  <c r="G16"/>
  <c r="AM6"/>
  <c r="AP6"/>
  <c r="AL6"/>
  <c r="AO6"/>
  <c r="AK6"/>
  <c r="AH6"/>
  <c r="AE6"/>
  <c r="AB6"/>
  <c r="Y6"/>
  <c r="V6"/>
  <c r="S6"/>
  <c r="P6"/>
  <c r="M6"/>
  <c r="J6"/>
  <c r="G6"/>
  <c r="AM15"/>
  <c r="AP15"/>
  <c r="AL15"/>
  <c r="AK15"/>
  <c r="AH15"/>
  <c r="AE15"/>
  <c r="AB15"/>
  <c r="Y15"/>
  <c r="V15"/>
  <c r="S15"/>
  <c r="P15"/>
  <c r="M15"/>
  <c r="J15"/>
  <c r="G15"/>
  <c r="AM9"/>
  <c r="AP9"/>
  <c r="AL9"/>
  <c r="AO9"/>
  <c r="AK9"/>
  <c r="AH9"/>
  <c r="AE9"/>
  <c r="AB9"/>
  <c r="Y9"/>
  <c r="V9"/>
  <c r="S9"/>
  <c r="P9"/>
  <c r="M9"/>
  <c r="J9"/>
  <c r="G9"/>
  <c r="AM8"/>
  <c r="AP8"/>
  <c r="AL8"/>
  <c r="AK8"/>
  <c r="AH8"/>
  <c r="AE8"/>
  <c r="AB8"/>
  <c r="Y8"/>
  <c r="V8"/>
  <c r="S8"/>
  <c r="P8"/>
  <c r="M8"/>
  <c r="J8"/>
  <c r="G8"/>
  <c r="AM5"/>
  <c r="AP5"/>
  <c r="AL5"/>
  <c r="AO5"/>
  <c r="AK5"/>
  <c r="AH5"/>
  <c r="AE5"/>
  <c r="AB5"/>
  <c r="Y5"/>
  <c r="V5"/>
  <c r="S5"/>
  <c r="P5"/>
  <c r="M5"/>
  <c r="J5"/>
  <c r="G5"/>
  <c r="AM4"/>
  <c r="AP4"/>
  <c r="AL4"/>
  <c r="AK4"/>
  <c r="AH4"/>
  <c r="AE4"/>
  <c r="AB4"/>
  <c r="Y4"/>
  <c r="V4"/>
  <c r="S4"/>
  <c r="P4"/>
  <c r="M4"/>
  <c r="J4"/>
  <c r="G4"/>
  <c r="F4" i="3"/>
  <c r="G4"/>
  <c r="H4"/>
  <c r="F5"/>
  <c r="G5"/>
  <c r="H5"/>
  <c r="F6"/>
  <c r="G6"/>
  <c r="H6"/>
  <c r="F7"/>
  <c r="G7"/>
  <c r="H7"/>
  <c r="F8"/>
  <c r="G8"/>
  <c r="H8"/>
  <c r="F9"/>
  <c r="G9"/>
  <c r="H9"/>
  <c r="F10"/>
  <c r="G10"/>
  <c r="H10"/>
  <c r="F11"/>
  <c r="G11"/>
  <c r="H11"/>
  <c r="F12"/>
  <c r="G12"/>
  <c r="H12"/>
  <c r="F13"/>
  <c r="G13"/>
  <c r="H13"/>
  <c r="F14"/>
  <c r="G14"/>
  <c r="H14"/>
  <c r="F15"/>
  <c r="G15"/>
  <c r="H15"/>
  <c r="F16"/>
  <c r="G16"/>
  <c r="H16"/>
  <c r="F17"/>
  <c r="G17"/>
  <c r="H17"/>
  <c r="F18"/>
  <c r="G18"/>
  <c r="H18"/>
  <c r="F19"/>
  <c r="G19"/>
  <c r="H19"/>
  <c r="F20"/>
  <c r="G20"/>
  <c r="H20"/>
  <c r="F21"/>
  <c r="G21"/>
  <c r="H21"/>
  <c r="F22"/>
  <c r="G22"/>
  <c r="H22"/>
  <c r="F23"/>
  <c r="G23"/>
  <c r="H23"/>
  <c r="F24"/>
  <c r="G24"/>
  <c r="H24"/>
  <c r="F25"/>
  <c r="G25"/>
  <c r="H25"/>
  <c r="F26"/>
  <c r="G26"/>
  <c r="H26"/>
  <c r="F27"/>
  <c r="G27"/>
  <c r="H27"/>
  <c r="F28"/>
  <c r="G28"/>
  <c r="H28"/>
  <c r="F29"/>
  <c r="G29"/>
  <c r="H29"/>
  <c r="F30"/>
  <c r="G30"/>
  <c r="H30"/>
  <c r="F31"/>
  <c r="G31"/>
  <c r="H31"/>
  <c r="F32"/>
  <c r="G32"/>
  <c r="H32"/>
  <c r="F33"/>
  <c r="G33"/>
  <c r="H33"/>
  <c r="F34"/>
  <c r="G34"/>
  <c r="H34"/>
  <c r="F35"/>
  <c r="G35"/>
  <c r="H35"/>
  <c r="F36"/>
  <c r="G36"/>
  <c r="H36"/>
  <c r="F37"/>
  <c r="G37"/>
  <c r="H37"/>
  <c r="F38"/>
  <c r="G38"/>
  <c r="H38"/>
  <c r="F39"/>
  <c r="G39"/>
  <c r="H39"/>
  <c r="D40"/>
  <c r="F40"/>
  <c r="G40"/>
  <c r="I40"/>
  <c r="K40"/>
  <c r="G4" i="1"/>
  <c r="H4"/>
  <c r="L4"/>
  <c r="M4"/>
  <c r="Q4"/>
  <c r="R4"/>
  <c r="V4"/>
  <c r="W4"/>
  <c r="AA4"/>
  <c r="AB4"/>
  <c r="AF4"/>
  <c r="AG4"/>
  <c r="AK4"/>
  <c r="AL4"/>
  <c r="AP4"/>
  <c r="AQ4"/>
  <c r="AU4"/>
  <c r="AV4"/>
  <c r="AZ4"/>
  <c r="BA4"/>
  <c r="G5"/>
  <c r="H5"/>
  <c r="L5"/>
  <c r="M5"/>
  <c r="Q5"/>
  <c r="R5"/>
  <c r="V5"/>
  <c r="W5"/>
  <c r="AA5"/>
  <c r="AB5"/>
  <c r="AF5"/>
  <c r="AG5"/>
  <c r="AK5"/>
  <c r="AL5"/>
  <c r="AP5"/>
  <c r="AQ5"/>
  <c r="AU5"/>
  <c r="AV5"/>
  <c r="AZ5"/>
  <c r="BA5"/>
  <c r="G6"/>
  <c r="H6"/>
  <c r="L6"/>
  <c r="M6"/>
  <c r="Q6"/>
  <c r="R6"/>
  <c r="V6"/>
  <c r="W6"/>
  <c r="AA6"/>
  <c r="AB6"/>
  <c r="AF6"/>
  <c r="AG6"/>
  <c r="AK6"/>
  <c r="AL6"/>
  <c r="AP6"/>
  <c r="AQ6"/>
  <c r="AU6"/>
  <c r="AV6"/>
  <c r="AZ6"/>
  <c r="BA6"/>
  <c r="G7"/>
  <c r="H7"/>
  <c r="L7"/>
  <c r="M7"/>
  <c r="Q7"/>
  <c r="R7"/>
  <c r="V7"/>
  <c r="W7"/>
  <c r="AA7"/>
  <c r="AB7"/>
  <c r="AF7"/>
  <c r="AG7"/>
  <c r="AK7"/>
  <c r="AL7"/>
  <c r="AP7"/>
  <c r="AQ7"/>
  <c r="AU7"/>
  <c r="AV7"/>
  <c r="AZ7"/>
  <c r="BA7"/>
  <c r="G8"/>
  <c r="H8"/>
  <c r="L8"/>
  <c r="M8"/>
  <c r="Q8"/>
  <c r="R8"/>
  <c r="V8"/>
  <c r="W8"/>
  <c r="AA8"/>
  <c r="AB8"/>
  <c r="AF8"/>
  <c r="AG8"/>
  <c r="AK8"/>
  <c r="AL8"/>
  <c r="AP8"/>
  <c r="AQ8"/>
  <c r="AU8"/>
  <c r="AV8"/>
  <c r="AZ8"/>
  <c r="BA8"/>
  <c r="G9"/>
  <c r="H9"/>
  <c r="L9"/>
  <c r="M9"/>
  <c r="Q9"/>
  <c r="R9"/>
  <c r="V9"/>
  <c r="W9"/>
  <c r="AA9"/>
  <c r="AB9"/>
  <c r="AF9"/>
  <c r="AG9"/>
  <c r="AK9"/>
  <c r="AL9"/>
  <c r="AP9"/>
  <c r="AQ9"/>
  <c r="AU9"/>
  <c r="AV9"/>
  <c r="AZ9"/>
  <c r="BA9"/>
  <c r="G10"/>
  <c r="H10"/>
  <c r="L10"/>
  <c r="M10"/>
  <c r="Q10"/>
  <c r="R10"/>
  <c r="V10"/>
  <c r="W10"/>
  <c r="AA10"/>
  <c r="AB10"/>
  <c r="AF10"/>
  <c r="AG10"/>
  <c r="AK10"/>
  <c r="AL10"/>
  <c r="AP10"/>
  <c r="AQ10"/>
  <c r="AU10"/>
  <c r="AV10"/>
  <c r="AZ10"/>
  <c r="BA10"/>
  <c r="G11"/>
  <c r="H11"/>
  <c r="L11"/>
  <c r="M11"/>
  <c r="Q11"/>
  <c r="R11"/>
  <c r="V11"/>
  <c r="W11"/>
  <c r="AA11"/>
  <c r="AB11"/>
  <c r="AF11"/>
  <c r="AG11"/>
  <c r="AK11"/>
  <c r="AL11"/>
  <c r="AP11"/>
  <c r="AQ11"/>
  <c r="AU11"/>
  <c r="AV11"/>
  <c r="AZ11"/>
  <c r="BA11"/>
  <c r="G12"/>
  <c r="H12"/>
  <c r="L12"/>
  <c r="M12"/>
  <c r="Q12"/>
  <c r="R12"/>
  <c r="V12"/>
  <c r="W12"/>
  <c r="AA12"/>
  <c r="AB12"/>
  <c r="AF12"/>
  <c r="AG12"/>
  <c r="AK12"/>
  <c r="AL12"/>
  <c r="AP12"/>
  <c r="AQ12"/>
  <c r="AU12"/>
  <c r="AV12"/>
  <c r="AZ12"/>
  <c r="BA12"/>
  <c r="G13"/>
  <c r="H13"/>
  <c r="L13"/>
  <c r="M13"/>
  <c r="Q13"/>
  <c r="R13"/>
  <c r="V13"/>
  <c r="W13"/>
  <c r="AA13"/>
  <c r="AB13"/>
  <c r="AF13"/>
  <c r="AG13"/>
  <c r="AK13"/>
  <c r="AL13"/>
  <c r="AP13"/>
  <c r="AQ13"/>
  <c r="AU13"/>
  <c r="AV13"/>
  <c r="AZ13"/>
  <c r="BA13"/>
  <c r="G14"/>
  <c r="H14"/>
  <c r="L14"/>
  <c r="M14"/>
  <c r="Q14"/>
  <c r="R14"/>
  <c r="V14"/>
  <c r="W14"/>
  <c r="AA14"/>
  <c r="AB14"/>
  <c r="AF14"/>
  <c r="AG14"/>
  <c r="AK14"/>
  <c r="AL14"/>
  <c r="AP14"/>
  <c r="AQ14"/>
  <c r="AU14"/>
  <c r="AV14"/>
  <c r="AZ14"/>
  <c r="BA14"/>
  <c r="G15"/>
  <c r="H15"/>
  <c r="L15"/>
  <c r="M15"/>
  <c r="Q15"/>
  <c r="R15"/>
  <c r="V15"/>
  <c r="W15"/>
  <c r="AA15"/>
  <c r="AB15"/>
  <c r="AF15"/>
  <c r="AG15"/>
  <c r="AK15"/>
  <c r="AL15"/>
  <c r="AP15"/>
  <c r="AQ15"/>
  <c r="AU15"/>
  <c r="AV15"/>
  <c r="AZ15"/>
  <c r="BA15"/>
  <c r="G16"/>
  <c r="H16"/>
  <c r="L16"/>
  <c r="M16"/>
  <c r="Q16"/>
  <c r="R16"/>
  <c r="V16"/>
  <c r="W16"/>
  <c r="AA16"/>
  <c r="AB16"/>
  <c r="AF16"/>
  <c r="AG16"/>
  <c r="AK16"/>
  <c r="AL16"/>
  <c r="AP16"/>
  <c r="AQ16"/>
  <c r="AU16"/>
  <c r="AV16"/>
  <c r="AZ16"/>
  <c r="BA16"/>
  <c r="G17"/>
  <c r="H17"/>
  <c r="L17"/>
  <c r="M17"/>
  <c r="Q17"/>
  <c r="R17"/>
  <c r="V17"/>
  <c r="W17"/>
  <c r="AA17"/>
  <c r="AB17"/>
  <c r="AF17"/>
  <c r="AG17"/>
  <c r="AK17"/>
  <c r="AL17"/>
  <c r="AP17"/>
  <c r="AQ17"/>
  <c r="AU17"/>
  <c r="AV17"/>
  <c r="AZ17"/>
  <c r="BA17"/>
  <c r="G18"/>
  <c r="H18"/>
  <c r="L18"/>
  <c r="M18"/>
  <c r="Q18"/>
  <c r="R18"/>
  <c r="V18"/>
  <c r="W18"/>
  <c r="AA18"/>
  <c r="AB18"/>
  <c r="AF18"/>
  <c r="AG18"/>
  <c r="AK18"/>
  <c r="AL18"/>
  <c r="AP18"/>
  <c r="AQ18"/>
  <c r="AU18"/>
  <c r="AV18"/>
  <c r="AZ18"/>
  <c r="BA18"/>
  <c r="G19"/>
  <c r="H19"/>
  <c r="L19"/>
  <c r="M19"/>
  <c r="Q19"/>
  <c r="R19"/>
  <c r="V19"/>
  <c r="W19"/>
  <c r="AA19"/>
  <c r="AB19"/>
  <c r="AF19"/>
  <c r="AG19"/>
  <c r="AK19"/>
  <c r="AL19"/>
  <c r="AP19"/>
  <c r="AQ19"/>
  <c r="AU19"/>
  <c r="AV19"/>
  <c r="AZ19"/>
  <c r="BA19"/>
  <c r="G20"/>
  <c r="H20"/>
  <c r="L20"/>
  <c r="M20"/>
  <c r="Q20"/>
  <c r="R20"/>
  <c r="V20"/>
  <c r="W20"/>
  <c r="AA20"/>
  <c r="AB20"/>
  <c r="AF20"/>
  <c r="AG20"/>
  <c r="AK20"/>
  <c r="AL20"/>
  <c r="AP20"/>
  <c r="AQ20"/>
  <c r="AU20"/>
  <c r="AV20"/>
  <c r="AZ20"/>
  <c r="BA20"/>
  <c r="G21"/>
  <c r="H21"/>
  <c r="L21"/>
  <c r="M21"/>
  <c r="Q21"/>
  <c r="R21"/>
  <c r="V21"/>
  <c r="W21"/>
  <c r="AA21"/>
  <c r="AB21"/>
  <c r="AF21"/>
  <c r="AG21"/>
  <c r="AK21"/>
  <c r="AL21"/>
  <c r="AP21"/>
  <c r="AQ21"/>
  <c r="AU21"/>
  <c r="AV21"/>
  <c r="AZ21"/>
  <c r="BA21"/>
  <c r="G22"/>
  <c r="H22"/>
  <c r="L22"/>
  <c r="M22"/>
  <c r="Q22"/>
  <c r="R22"/>
  <c r="V22"/>
  <c r="W22"/>
  <c r="AA22"/>
  <c r="AB22"/>
  <c r="AF22"/>
  <c r="AG22"/>
  <c r="AK22"/>
  <c r="AL22"/>
  <c r="AP22"/>
  <c r="AQ22"/>
  <c r="AU22"/>
  <c r="AV22"/>
  <c r="AZ22"/>
  <c r="BA22"/>
  <c r="G23"/>
  <c r="H23"/>
  <c r="L23"/>
  <c r="M23"/>
  <c r="Q23"/>
  <c r="R23"/>
  <c r="V23"/>
  <c r="W23"/>
  <c r="AA23"/>
  <c r="AB23"/>
  <c r="AF23"/>
  <c r="AG23"/>
  <c r="AK23"/>
  <c r="AL23"/>
  <c r="AP23"/>
  <c r="AQ23"/>
  <c r="AU23"/>
  <c r="AV23"/>
  <c r="AZ23"/>
  <c r="BA23"/>
  <c r="G24"/>
  <c r="H24"/>
  <c r="L24"/>
  <c r="M24"/>
  <c r="Q24"/>
  <c r="R24"/>
  <c r="V24"/>
  <c r="W24"/>
  <c r="AA24"/>
  <c r="AB24"/>
  <c r="AF24"/>
  <c r="AG24"/>
  <c r="AK24"/>
  <c r="AL24"/>
  <c r="AP24"/>
  <c r="AQ24"/>
  <c r="AU24"/>
  <c r="AV24"/>
  <c r="AZ24"/>
  <c r="BA24"/>
  <c r="G25"/>
  <c r="H25"/>
  <c r="L25"/>
  <c r="M25"/>
  <c r="Q25"/>
  <c r="R25"/>
  <c r="V25"/>
  <c r="W25"/>
  <c r="AA25"/>
  <c r="AB25"/>
  <c r="AF25"/>
  <c r="AG25"/>
  <c r="AK25"/>
  <c r="AL25"/>
  <c r="AP25"/>
  <c r="AQ25"/>
  <c r="AU25"/>
  <c r="AV25"/>
  <c r="AZ25"/>
  <c r="BA25"/>
  <c r="G26"/>
  <c r="H26"/>
  <c r="L26"/>
  <c r="M26"/>
  <c r="Q26"/>
  <c r="R26"/>
  <c r="V26"/>
  <c r="W26"/>
  <c r="AA26"/>
  <c r="AB26"/>
  <c r="AF26"/>
  <c r="AG26"/>
  <c r="AK26"/>
  <c r="AL26"/>
  <c r="AP26"/>
  <c r="AQ26"/>
  <c r="AU26"/>
  <c r="AV26"/>
  <c r="AZ26"/>
  <c r="BA26"/>
  <c r="G27"/>
  <c r="H27"/>
  <c r="L27"/>
  <c r="M27"/>
  <c r="Q27"/>
  <c r="R27"/>
  <c r="V27"/>
  <c r="W27"/>
  <c r="AA27"/>
  <c r="AB27"/>
  <c r="AF27"/>
  <c r="AG27"/>
  <c r="AK27"/>
  <c r="AL27"/>
  <c r="AP27"/>
  <c r="AQ27"/>
  <c r="AU27"/>
  <c r="AV27"/>
  <c r="AZ27"/>
  <c r="BA27"/>
  <c r="G28"/>
  <c r="H28"/>
  <c r="L28"/>
  <c r="M28"/>
  <c r="Q28"/>
  <c r="R28"/>
  <c r="V28"/>
  <c r="W28"/>
  <c r="AA28"/>
  <c r="AB28"/>
  <c r="AF28"/>
  <c r="AG28"/>
  <c r="AK28"/>
  <c r="AL28"/>
  <c r="AP28"/>
  <c r="AQ28"/>
  <c r="AU28"/>
  <c r="AV28"/>
  <c r="AZ28"/>
  <c r="BA28"/>
  <c r="G29"/>
  <c r="H29"/>
  <c r="L29"/>
  <c r="M29"/>
  <c r="Q29"/>
  <c r="R29"/>
  <c r="V29"/>
  <c r="W29"/>
  <c r="AA29"/>
  <c r="AB29"/>
  <c r="AF29"/>
  <c r="AG29"/>
  <c r="AK29"/>
  <c r="AL29"/>
  <c r="AP29"/>
  <c r="AQ29"/>
  <c r="AU29"/>
  <c r="AV29"/>
  <c r="AZ29"/>
  <c r="BA29"/>
  <c r="G30"/>
  <c r="H30"/>
  <c r="L30"/>
  <c r="M30"/>
  <c r="Q30"/>
  <c r="R30"/>
  <c r="V30"/>
  <c r="W30"/>
  <c r="AA30"/>
  <c r="AB30"/>
  <c r="AF30"/>
  <c r="AG30"/>
  <c r="AK30"/>
  <c r="AL30"/>
  <c r="AP30"/>
  <c r="AQ30"/>
  <c r="AU30"/>
  <c r="AV30"/>
  <c r="AZ30"/>
  <c r="BA30"/>
  <c r="G31"/>
  <c r="H31"/>
  <c r="L31"/>
  <c r="M31"/>
  <c r="Q31"/>
  <c r="R31"/>
  <c r="V31"/>
  <c r="W31"/>
  <c r="AA31"/>
  <c r="AB31"/>
  <c r="AF31"/>
  <c r="AG31"/>
  <c r="AK31"/>
  <c r="AL31"/>
  <c r="AP31"/>
  <c r="AQ31"/>
  <c r="AU31"/>
  <c r="AV31"/>
  <c r="AZ31"/>
  <c r="BA31"/>
  <c r="G32"/>
  <c r="H32"/>
  <c r="L32"/>
  <c r="M32"/>
  <c r="Q32"/>
  <c r="R32"/>
  <c r="V32"/>
  <c r="W32"/>
  <c r="AA32"/>
  <c r="AB32"/>
  <c r="AF32"/>
  <c r="AG32"/>
  <c r="AK32"/>
  <c r="AL32"/>
  <c r="AP32"/>
  <c r="AQ32"/>
  <c r="AU32"/>
  <c r="AV32"/>
  <c r="AZ32"/>
  <c r="BA32"/>
  <c r="G33"/>
  <c r="H33"/>
  <c r="L33"/>
  <c r="M33"/>
  <c r="Q33"/>
  <c r="R33"/>
  <c r="V33"/>
  <c r="W33"/>
  <c r="AA33"/>
  <c r="AB33"/>
  <c r="AF33"/>
  <c r="AG33"/>
  <c r="AK33"/>
  <c r="AL33"/>
  <c r="AP33"/>
  <c r="AQ33"/>
  <c r="AU33"/>
  <c r="AV33"/>
  <c r="AZ33"/>
  <c r="BA33"/>
  <c r="G34"/>
  <c r="H34"/>
  <c r="L34"/>
  <c r="M34"/>
  <c r="Q34"/>
  <c r="R34"/>
  <c r="V34"/>
  <c r="W34"/>
  <c r="AA34"/>
  <c r="AB34"/>
  <c r="AF34"/>
  <c r="AG34"/>
  <c r="AK34"/>
  <c r="AL34"/>
  <c r="AP34"/>
  <c r="AQ34"/>
  <c r="AU34"/>
  <c r="AV34"/>
  <c r="AZ34"/>
  <c r="BA34"/>
  <c r="G35"/>
  <c r="H35"/>
  <c r="L35"/>
  <c r="M35"/>
  <c r="Q35"/>
  <c r="R35"/>
  <c r="V35"/>
  <c r="W35"/>
  <c r="AA35"/>
  <c r="AB35"/>
  <c r="AF35"/>
  <c r="AG35"/>
  <c r="AK35"/>
  <c r="AL35"/>
  <c r="AP35"/>
  <c r="AQ35"/>
  <c r="AU35"/>
  <c r="AV35"/>
  <c r="AZ35"/>
  <c r="BA35"/>
  <c r="G36"/>
  <c r="H36"/>
  <c r="L36"/>
  <c r="M36"/>
  <c r="Q36"/>
  <c r="R36"/>
  <c r="V36"/>
  <c r="W36"/>
  <c r="AA36"/>
  <c r="AB36"/>
  <c r="AF36"/>
  <c r="AG36"/>
  <c r="AK36"/>
  <c r="AL36"/>
  <c r="AP36"/>
  <c r="AQ36"/>
  <c r="AU36"/>
  <c r="AV36"/>
  <c r="AZ36"/>
  <c r="BA36"/>
  <c r="G37"/>
  <c r="H37"/>
  <c r="L37"/>
  <c r="M37"/>
  <c r="Q37"/>
  <c r="R37"/>
  <c r="V37"/>
  <c r="W37"/>
  <c r="AA37"/>
  <c r="AB37"/>
  <c r="AF37"/>
  <c r="AG37"/>
  <c r="AK37"/>
  <c r="AL37"/>
  <c r="AP37"/>
  <c r="AQ37"/>
  <c r="AU37"/>
  <c r="AV37"/>
  <c r="AZ37"/>
  <c r="BA37"/>
  <c r="G38"/>
  <c r="H38"/>
  <c r="L38"/>
  <c r="M38"/>
  <c r="Q38"/>
  <c r="R38"/>
  <c r="V38"/>
  <c r="W38"/>
  <c r="AA38"/>
  <c r="AB38"/>
  <c r="AF38"/>
  <c r="AG38"/>
  <c r="AK38"/>
  <c r="AL38"/>
  <c r="AP38"/>
  <c r="AQ38"/>
  <c r="AU38"/>
  <c r="AV38"/>
  <c r="AZ38"/>
  <c r="BA38"/>
  <c r="G39"/>
  <c r="H39"/>
  <c r="L39"/>
  <c r="M39"/>
  <c r="Q39"/>
  <c r="R39"/>
  <c r="V39"/>
  <c r="W39"/>
  <c r="AA39"/>
  <c r="AB39"/>
  <c r="AF39"/>
  <c r="AG39"/>
  <c r="AK39"/>
  <c r="AL39"/>
  <c r="AP39"/>
  <c r="AQ39"/>
  <c r="AU39"/>
  <c r="AV39"/>
  <c r="AZ39"/>
  <c r="BA39"/>
  <c r="AO4" i="13"/>
  <c r="AO8"/>
  <c r="AQ8"/>
  <c r="AO15"/>
  <c r="AO10"/>
  <c r="AO19"/>
  <c r="AO21"/>
  <c r="AO23"/>
  <c r="AN25"/>
  <c r="AO27"/>
  <c r="AO32"/>
  <c r="AN34"/>
  <c r="AO36"/>
  <c r="AO38"/>
  <c r="AO42"/>
  <c r="AO45"/>
  <c r="AO47"/>
  <c r="AO49"/>
  <c r="AQ49"/>
  <c r="AO29"/>
  <c r="AQ29"/>
  <c r="AP11"/>
  <c r="AQ20"/>
  <c r="AQ24"/>
  <c r="AQ26"/>
  <c r="AQ33"/>
  <c r="G17"/>
  <c r="J7"/>
  <c r="M7"/>
  <c r="P7"/>
  <c r="S7"/>
  <c r="V7"/>
  <c r="Y7"/>
  <c r="AB7"/>
  <c r="AE7"/>
  <c r="AH7"/>
  <c r="AK7"/>
  <c r="G11"/>
  <c r="J11"/>
  <c r="M11"/>
  <c r="P11"/>
  <c r="S11"/>
  <c r="V11"/>
  <c r="Y11"/>
  <c r="AB11"/>
  <c r="AE11"/>
  <c r="AH11"/>
  <c r="AK11"/>
  <c r="J17"/>
  <c r="M17"/>
  <c r="P17"/>
  <c r="S17"/>
  <c r="V17"/>
  <c r="Y17"/>
  <c r="AB17"/>
  <c r="AE17"/>
  <c r="AH17"/>
  <c r="AK17"/>
  <c r="AN48"/>
  <c r="AN46"/>
  <c r="AN44"/>
  <c r="AN40"/>
  <c r="AN6"/>
  <c r="AN9"/>
  <c r="AQ4"/>
  <c r="AN4"/>
  <c r="AN15"/>
  <c r="G13"/>
  <c r="AQ15"/>
  <c r="AP7"/>
  <c r="AP13"/>
  <c r="AN10"/>
  <c r="AN31"/>
  <c r="AN41"/>
  <c r="AQ43"/>
  <c r="AQ44"/>
  <c r="AQ46"/>
  <c r="AO7"/>
  <c r="AP17"/>
  <c r="G7"/>
  <c r="AI13"/>
  <c r="AK13"/>
  <c r="AF13"/>
  <c r="AH13"/>
  <c r="AC13"/>
  <c r="AE13"/>
  <c r="Z13"/>
  <c r="AB13"/>
  <c r="W13"/>
  <c r="Y13"/>
  <c r="T13"/>
  <c r="V13"/>
  <c r="Q13"/>
  <c r="S13"/>
  <c r="N13"/>
  <c r="P13"/>
  <c r="K13"/>
  <c r="H13"/>
  <c r="J13"/>
  <c r="AN8"/>
  <c r="AN32"/>
  <c r="AQ35"/>
  <c r="M13"/>
  <c r="AN16"/>
  <c r="AN19"/>
  <c r="AN23"/>
  <c r="AM7"/>
  <c r="AM11"/>
  <c r="AM17"/>
  <c r="AL7"/>
  <c r="AL11"/>
  <c r="AO11"/>
  <c r="AQ11"/>
  <c r="AL17"/>
  <c r="AN17"/>
  <c r="AQ10"/>
  <c r="AQ47"/>
  <c r="AN43"/>
  <c r="AO41"/>
  <c r="AQ41"/>
  <c r="AN35"/>
  <c r="AN33"/>
  <c r="AO31"/>
  <c r="AQ31"/>
  <c r="AN26"/>
  <c r="AN24"/>
  <c r="AN22"/>
  <c r="AN20"/>
  <c r="AN18"/>
  <c r="AO16"/>
  <c r="AN5"/>
  <c r="AQ22"/>
  <c r="AQ25"/>
  <c r="AQ34"/>
  <c r="AQ40"/>
  <c r="AN42"/>
  <c r="AN45"/>
  <c r="AN47"/>
  <c r="AQ45"/>
  <c r="AQ21"/>
  <c r="AQ27"/>
  <c r="AQ28"/>
  <c r="AQ36"/>
  <c r="AQ37"/>
  <c r="AQ38"/>
  <c r="AQ39"/>
  <c r="AQ48"/>
  <c r="AQ42"/>
  <c r="AQ32"/>
  <c r="AQ23"/>
  <c r="AN21"/>
  <c r="AN27"/>
  <c r="AN28"/>
  <c r="AN36"/>
  <c r="AN37"/>
  <c r="AN38"/>
  <c r="AN39"/>
  <c r="AQ19"/>
  <c r="AQ5"/>
  <c r="AQ9"/>
  <c r="AQ6"/>
  <c r="AQ18"/>
  <c r="AN11"/>
  <c r="AM13"/>
  <c r="AQ7"/>
  <c r="AN7"/>
  <c r="AL13"/>
  <c r="AQ16"/>
  <c r="AO17"/>
  <c r="AQ17"/>
  <c r="AO13"/>
  <c r="AQ13"/>
  <c r="AN13"/>
</calcChain>
</file>

<file path=xl/sharedStrings.xml><?xml version="1.0" encoding="utf-8"?>
<sst xmlns="http://schemas.openxmlformats.org/spreadsheetml/2006/main" count="1319" uniqueCount="525">
  <si>
    <r>
      <t xml:space="preserve">Produtos da Agropecuária </t>
    </r>
    <r>
      <rPr>
        <b/>
        <sz val="10"/>
        <color indexed="16"/>
        <rFont val="Times New Roman"/>
        <family val="1"/>
      </rPr>
      <t>cujo VBP é avaliado nas Pesquisas Amostrais Anuais do IBGE</t>
    </r>
    <r>
      <rPr>
        <b/>
        <sz val="10"/>
        <color indexed="8"/>
        <rFont val="Times New Roman"/>
        <family val="1"/>
      </rPr>
      <t xml:space="preserve"> em ordem de Imp. p/ a região</t>
    </r>
  </si>
  <si>
    <t>RS</t>
  </si>
  <si>
    <t xml:space="preserve">Campanha Ampliada </t>
  </si>
  <si>
    <t>Bagé</t>
  </si>
  <si>
    <t xml:space="preserve">Aceguá </t>
  </si>
  <si>
    <t xml:space="preserve">Caçapava do Sul </t>
  </si>
  <si>
    <t xml:space="preserve">Candiota </t>
  </si>
  <si>
    <t xml:space="preserve">Dom Pedrito </t>
  </si>
  <si>
    <t>Hulha Negra (R$ mil)</t>
  </si>
  <si>
    <t>Lavras do Sul (R$ mil)</t>
  </si>
  <si>
    <t>Pedras Altas (R$ mil)</t>
  </si>
  <si>
    <t>Pinheiro Machado (R$ mil)</t>
  </si>
  <si>
    <t xml:space="preserve">VBP </t>
  </si>
  <si>
    <t>Rank no VBP do Estado</t>
  </si>
  <si>
    <t>VBP em R$ mil</t>
  </si>
  <si>
    <r>
      <t xml:space="preserve">Rank no VBP </t>
    </r>
    <r>
      <rPr>
        <b/>
        <sz val="10"/>
        <color indexed="8"/>
        <rFont val="Times New Roman"/>
        <family val="1"/>
      </rPr>
      <t>da Região</t>
    </r>
    <r>
      <rPr>
        <sz val="10"/>
        <color indexed="8"/>
        <rFont val="Times New Roman"/>
        <family val="1"/>
      </rPr>
      <t xml:space="preserve"> </t>
    </r>
  </si>
  <si>
    <t>Participação da Campanha Ampliada no VBP deste Produto no RS</t>
  </si>
  <si>
    <t>% do Produto no VBB Total da Campanha Ampliada</t>
  </si>
  <si>
    <t>% do Produto no VBB da Campanha Ampliada (ACUMULADO)</t>
  </si>
  <si>
    <t>Participação do Município no VBP deste Produto na Campanha Ampliada</t>
  </si>
  <si>
    <t>% do Produto no VBB Total do Município</t>
  </si>
  <si>
    <t>% do Produto no VBB Total do Município (ACUMULADO)</t>
  </si>
  <si>
    <t>Arroz</t>
  </si>
  <si>
    <t>Soja</t>
  </si>
  <si>
    <t>Milho</t>
  </si>
  <si>
    <t>Sorgo</t>
  </si>
  <si>
    <t>Trigo</t>
  </si>
  <si>
    <t>Laranja</t>
  </si>
  <si>
    <t>Uva</t>
  </si>
  <si>
    <t>Feijão</t>
  </si>
  <si>
    <t>Lenha</t>
  </si>
  <si>
    <t>Melancia</t>
  </si>
  <si>
    <t>Pêssego</t>
  </si>
  <si>
    <t>Aveia</t>
  </si>
  <si>
    <t>Tangerina</t>
  </si>
  <si>
    <t>Batata Inglesa</t>
  </si>
  <si>
    <t>Cebola</t>
  </si>
  <si>
    <t>Mandioca</t>
  </si>
  <si>
    <t>Melão</t>
  </si>
  <si>
    <t>Batata Doce</t>
  </si>
  <si>
    <t>Maçã</t>
  </si>
  <si>
    <t>Cevada</t>
  </si>
  <si>
    <t>Pêra</t>
  </si>
  <si>
    <t>Figo</t>
  </si>
  <si>
    <t>Limão</t>
  </si>
  <si>
    <t>Amendoim</t>
  </si>
  <si>
    <t>Alho</t>
  </si>
  <si>
    <t>Tomate</t>
  </si>
  <si>
    <t>Madeira em Tora</t>
  </si>
  <si>
    <t>Carvão Vegetal</t>
  </si>
  <si>
    <t>Caqui</t>
  </si>
  <si>
    <t>Marmelo</t>
  </si>
  <si>
    <t>Banana</t>
  </si>
  <si>
    <t>TOTAL</t>
  </si>
  <si>
    <t>Campanha Ampliada</t>
  </si>
  <si>
    <t>Aceguá</t>
  </si>
  <si>
    <t>Caçapava do Sul</t>
  </si>
  <si>
    <t>Candiota</t>
  </si>
  <si>
    <t>Dom Pedrito</t>
  </si>
  <si>
    <t>Hulha Negra</t>
  </si>
  <si>
    <t>Pedras Altas</t>
  </si>
  <si>
    <t>Pinheiro Machado</t>
  </si>
  <si>
    <r>
      <t xml:space="preserve">Rank no VBP </t>
    </r>
    <r>
      <rPr>
        <b/>
        <sz val="10"/>
        <color indexed="8"/>
        <rFont val="Times New Roman"/>
        <family val="1"/>
      </rPr>
      <t>do município</t>
    </r>
  </si>
  <si>
    <t>% no VBP da Região</t>
  </si>
  <si>
    <t>Leite</t>
  </si>
  <si>
    <t>Lã</t>
  </si>
  <si>
    <t>Ovos de Galinha</t>
  </si>
  <si>
    <t>Mel de Abelha</t>
  </si>
  <si>
    <t>Fumo</t>
  </si>
  <si>
    <t>Mamona</t>
  </si>
  <si>
    <t>Ovos de Codorna</t>
  </si>
  <si>
    <t>TOTAL do VBP dos Prod Selec</t>
  </si>
  <si>
    <t>Lã 2002 (R$ mil)</t>
  </si>
  <si>
    <t xml:space="preserve"> Leite 2002 (R$ mil)</t>
  </si>
  <si>
    <t>Mel 2002 (R$ mil)</t>
  </si>
  <si>
    <t>Ovos Cod 02 (R$ mil)</t>
  </si>
  <si>
    <t>Ovos Gali 02 (R$ mil)</t>
  </si>
  <si>
    <t>VBP em R$ mil de 2007</t>
  </si>
  <si>
    <t>Produtos da Agropecuária cujo VBP é avaliado nas Pesquisas Amostrais Anuais do IBGE em ordem de Imp. p/ a região</t>
  </si>
  <si>
    <t>VBP em R$ mil de 2001 (em valores de 2007)</t>
  </si>
  <si>
    <t>Taxa de Crescimento</t>
  </si>
  <si>
    <t>Mel</t>
  </si>
  <si>
    <t xml:space="preserve">VBP DE 2007 em R$ mil </t>
  </si>
  <si>
    <t>VBP de 2001 (em R$ mil de 2007)</t>
  </si>
  <si>
    <t>Lavras do Sul</t>
  </si>
  <si>
    <t>% do Produto no VBP Total da Campanha Ampliada</t>
  </si>
  <si>
    <t>% do Produto no VBP da Campanha Ampliada (ACUMULADO)</t>
  </si>
  <si>
    <t>% do Produto no VBP Total do Município</t>
  </si>
  <si>
    <t>% do Produto no VBP Total do Município (ACUMULADO)</t>
  </si>
  <si>
    <t>VBP de 2001 em R$ mil de 2007</t>
  </si>
  <si>
    <t>Ranking no VBP do Município</t>
  </si>
  <si>
    <t>Ranking no VBP da Região</t>
  </si>
  <si>
    <t>Participação da Campanha Ampliada no VBP dos Produtos Selecionados no RS</t>
  </si>
  <si>
    <t>Participação do Município no VBP dos Produtos Selecionado na Região</t>
  </si>
  <si>
    <t>Ranking no VBP do Estado de 2007</t>
  </si>
  <si>
    <t>Ranking no VBP do Estado de 2001</t>
  </si>
  <si>
    <t>Ranking no VBP da Região de 2007</t>
  </si>
  <si>
    <t>Ranking no VBP da Região de 2001</t>
  </si>
  <si>
    <t>Ranking no VBP do município de 2007</t>
  </si>
  <si>
    <t>Ranking no VBP do município de 2001</t>
  </si>
  <si>
    <t>Ranking no VBP do município</t>
  </si>
  <si>
    <t>http://www.fee.tche.br/sitefee/pt/content/estatisticas/pib-estadual-serie-historica-1995-2008.php</t>
  </si>
  <si>
    <t xml:space="preserve">O Inflator utilizado para atualizar o VBP de 2001 foi calculado com base no Deflator Implícito do PIB do Rio Grande do Sul disponível em   </t>
  </si>
  <si>
    <t>O site da FEE foi visitado em 13 de julho de 2010.</t>
  </si>
  <si>
    <r>
      <t xml:space="preserve">Ranking no VBP </t>
    </r>
    <r>
      <rPr>
        <b/>
        <sz val="10"/>
        <color indexed="8"/>
        <rFont val="Times New Roman"/>
        <family val="1"/>
      </rPr>
      <t>da Região</t>
    </r>
    <r>
      <rPr>
        <sz val="10"/>
        <color indexed="8"/>
        <rFont val="Times New Roman"/>
        <family val="1"/>
      </rPr>
      <t xml:space="preserve"> </t>
    </r>
  </si>
  <si>
    <r>
      <t xml:space="preserve">Ranking no VBP </t>
    </r>
    <r>
      <rPr>
        <b/>
        <sz val="10"/>
        <color indexed="8"/>
        <rFont val="Times New Roman"/>
        <family val="1"/>
      </rPr>
      <t>do Estado</t>
    </r>
  </si>
  <si>
    <t>Produtos</t>
  </si>
  <si>
    <t>Unidade</t>
  </si>
  <si>
    <t>Campanha Ampliada sem Bagé</t>
  </si>
  <si>
    <t xml:space="preserve">Campanha Ampliada sem Bagé e sem Dom Pedrito </t>
  </si>
  <si>
    <t>Tx geom de var anual</t>
  </si>
  <si>
    <t>Rebanho</t>
  </si>
  <si>
    <t>Bovinos</t>
  </si>
  <si>
    <t>cabeças</t>
  </si>
  <si>
    <t>Equinos</t>
  </si>
  <si>
    <t>Suinos</t>
  </si>
  <si>
    <t>Ovinos</t>
  </si>
  <si>
    <t>Frangos</t>
  </si>
  <si>
    <t>Bubalinos</t>
  </si>
  <si>
    <t>Galinhas</t>
  </si>
  <si>
    <t>Caprinos</t>
  </si>
  <si>
    <t>-</t>
  </si>
  <si>
    <t>Origem Animal</t>
  </si>
  <si>
    <t>kg</t>
  </si>
  <si>
    <t>mil litros</t>
  </si>
  <si>
    <t>mil dúzias</t>
  </si>
  <si>
    <t>Agricultura</t>
  </si>
  <si>
    <t>t</t>
  </si>
  <si>
    <t>Campanha Ampliada (CA)</t>
  </si>
  <si>
    <t>CA sem Bagé</t>
  </si>
  <si>
    <t>CA sem Bagé e sem Dom Pedrito</t>
  </si>
  <si>
    <t>Bovinos (cab)</t>
  </si>
  <si>
    <t>Ovinos (cab)</t>
  </si>
  <si>
    <t>Galinhas (cab)</t>
  </si>
  <si>
    <t>Frangos (cab)</t>
  </si>
  <si>
    <t>Equinos (cab)</t>
  </si>
  <si>
    <t>Suinos (cab)</t>
  </si>
  <si>
    <t>Bubalinos (cab)</t>
  </si>
  <si>
    <t>Caprinos (cab)</t>
  </si>
  <si>
    <t>Leite (mil litros)</t>
  </si>
  <si>
    <t>Lã (kg)</t>
  </si>
  <si>
    <t>Mel (kg)</t>
  </si>
  <si>
    <t>Ovos Gal (mil duz)</t>
  </si>
  <si>
    <t>Arroz (t)</t>
  </si>
  <si>
    <t>Soja (t)</t>
  </si>
  <si>
    <t>Milho (t)</t>
  </si>
  <si>
    <t>Melancia (t)</t>
  </si>
  <si>
    <t>Sorgo (t)</t>
  </si>
  <si>
    <t>Trigo (t)</t>
  </si>
  <si>
    <t>Cevada (t)</t>
  </si>
  <si>
    <t>Uva (t)</t>
  </si>
  <si>
    <t xml:space="preserve">Laranja (t) </t>
  </si>
  <si>
    <t>Melão (t)</t>
  </si>
  <si>
    <t xml:space="preserve">Pêssego (t) </t>
  </si>
  <si>
    <t>Feijão (t)</t>
  </si>
  <si>
    <t>Tomate (t)</t>
  </si>
  <si>
    <t>Mandioca (t)</t>
  </si>
  <si>
    <t>Aveia (t)</t>
  </si>
  <si>
    <t xml:space="preserve">Figo (t) </t>
  </si>
  <si>
    <t xml:space="preserve">Tangerina (t) </t>
  </si>
  <si>
    <t>Batata Inglesa (t)</t>
  </si>
  <si>
    <t>Fumo (t)</t>
  </si>
  <si>
    <t>Cebola (t)</t>
  </si>
  <si>
    <t>Mamona (t)</t>
  </si>
  <si>
    <t>Batata Doce (t)</t>
  </si>
  <si>
    <t>Limão (t)</t>
  </si>
  <si>
    <t>Pêra (t)</t>
  </si>
  <si>
    <t>Amendoim (t)</t>
  </si>
  <si>
    <t>Alho (t)</t>
  </si>
  <si>
    <t>Maçã (t)</t>
  </si>
  <si>
    <t>Grande Porte</t>
  </si>
  <si>
    <t>Peq Porte</t>
  </si>
  <si>
    <t>Total</t>
  </si>
  <si>
    <t>Médio Porte</t>
  </si>
  <si>
    <t>Lotação por Ha</t>
  </si>
  <si>
    <r>
      <t>Número de UAs                                   (</t>
    </r>
    <r>
      <rPr>
        <sz val="10"/>
        <color indexed="8"/>
        <rFont val="Times New Roman"/>
        <family val="1"/>
      </rPr>
      <t xml:space="preserve">Unidade Animal </t>
    </r>
    <r>
      <rPr>
        <sz val="10"/>
        <color indexed="8"/>
        <rFont val="Calibri"/>
        <family val="2"/>
      </rPr>
      <t>≈</t>
    </r>
    <r>
      <rPr>
        <sz val="10"/>
        <color indexed="8"/>
        <rFont val="Times New Roman"/>
        <family val="1"/>
      </rPr>
      <t xml:space="preserve"> 450 kg vivo) </t>
    </r>
  </si>
  <si>
    <t>Lavoura Permanente</t>
  </si>
  <si>
    <t xml:space="preserve">TOTAL </t>
  </si>
  <si>
    <t>Área de Pastagens (PROXY: Censo 2006)</t>
  </si>
  <si>
    <r>
      <rPr>
        <sz val="9"/>
        <color indexed="8"/>
        <rFont val="Arial"/>
        <family val="2"/>
      </rPr>
      <t>poptot</t>
    </r>
  </si>
  <si>
    <r>
      <rPr>
        <sz val="9"/>
        <color indexed="8"/>
        <rFont val="Arial"/>
        <family val="2"/>
      </rPr>
      <t>poprur</t>
    </r>
  </si>
  <si>
    <r>
      <rPr>
        <sz val="9"/>
        <color indexed="8"/>
        <rFont val="Arial"/>
        <family val="2"/>
      </rPr>
      <t>vabagr</t>
    </r>
  </si>
  <si>
    <r>
      <rPr>
        <sz val="9"/>
        <color indexed="8"/>
        <rFont val="Arial"/>
        <family val="2"/>
      </rPr>
      <t>bovinos</t>
    </r>
  </si>
  <si>
    <r>
      <rPr>
        <sz val="9"/>
        <color indexed="8"/>
        <rFont val="Arial"/>
        <family val="2"/>
      </rPr>
      <t>equinos</t>
    </r>
  </si>
  <si>
    <r>
      <rPr>
        <sz val="9"/>
        <color indexed="8"/>
        <rFont val="Arial"/>
        <family val="2"/>
      </rPr>
      <t>bubalinos</t>
    </r>
  </si>
  <si>
    <r>
      <rPr>
        <sz val="9"/>
        <color indexed="8"/>
        <rFont val="Arial"/>
        <family val="2"/>
      </rPr>
      <t>totgrpor</t>
    </r>
  </si>
  <si>
    <r>
      <rPr>
        <sz val="9"/>
        <color indexed="8"/>
        <rFont val="Arial"/>
        <family val="2"/>
      </rPr>
      <t>suinos</t>
    </r>
  </si>
  <si>
    <r>
      <rPr>
        <sz val="9"/>
        <color indexed="8"/>
        <rFont val="Arial"/>
        <family val="2"/>
      </rPr>
      <t>ovinos</t>
    </r>
  </si>
  <si>
    <r>
      <rPr>
        <sz val="9"/>
        <color indexed="8"/>
        <rFont val="Arial"/>
        <family val="2"/>
      </rPr>
      <t>caprinos</t>
    </r>
  </si>
  <si>
    <r>
      <rPr>
        <sz val="9"/>
        <color indexed="8"/>
        <rFont val="Arial"/>
        <family val="2"/>
      </rPr>
      <t>totmepo</t>
    </r>
  </si>
  <si>
    <r>
      <rPr>
        <sz val="9"/>
        <color indexed="8"/>
        <rFont val="Arial"/>
        <family val="2"/>
      </rPr>
      <t>unianim</t>
    </r>
  </si>
  <si>
    <r>
      <rPr>
        <sz val="9"/>
        <color indexed="8"/>
        <rFont val="Arial"/>
        <family val="2"/>
      </rPr>
      <t>frangos</t>
    </r>
  </si>
  <si>
    <r>
      <rPr>
        <sz val="9"/>
        <color indexed="8"/>
        <rFont val="Arial"/>
        <family val="2"/>
      </rPr>
      <t>galinhas</t>
    </r>
  </si>
  <si>
    <r>
      <rPr>
        <sz val="9"/>
        <color indexed="8"/>
        <rFont val="Arial"/>
        <family val="2"/>
      </rPr>
      <t>totaves</t>
    </r>
  </si>
  <si>
    <r>
      <rPr>
        <sz val="9"/>
        <color indexed="8"/>
        <rFont val="Arial"/>
        <family val="2"/>
      </rPr>
      <t>mel</t>
    </r>
  </si>
  <si>
    <r>
      <rPr>
        <sz val="9"/>
        <color indexed="8"/>
        <rFont val="Arial"/>
        <family val="2"/>
      </rPr>
      <t>leite</t>
    </r>
  </si>
  <si>
    <r>
      <rPr>
        <sz val="9"/>
        <color indexed="8"/>
        <rFont val="Arial"/>
        <family val="2"/>
      </rPr>
      <t>lã</t>
    </r>
  </si>
  <si>
    <r>
      <rPr>
        <sz val="9"/>
        <color indexed="8"/>
        <rFont val="Arial"/>
        <family val="2"/>
      </rPr>
      <t>ovosgali</t>
    </r>
  </si>
  <si>
    <r>
      <rPr>
        <sz val="9"/>
        <color indexed="8"/>
        <rFont val="Arial"/>
        <family val="2"/>
      </rPr>
      <t>figo</t>
    </r>
  </si>
  <si>
    <r>
      <rPr>
        <sz val="9"/>
        <color indexed="8"/>
        <rFont val="Arial"/>
        <family val="2"/>
      </rPr>
      <t>pessego</t>
    </r>
  </si>
  <si>
    <r>
      <rPr>
        <sz val="9"/>
        <color indexed="8"/>
        <rFont val="Arial"/>
        <family val="2"/>
      </rPr>
      <t>uva</t>
    </r>
  </si>
  <si>
    <r>
      <rPr>
        <sz val="9"/>
        <color indexed="8"/>
        <rFont val="Arial"/>
        <family val="2"/>
      </rPr>
      <t>totagper</t>
    </r>
  </si>
  <si>
    <r>
      <rPr>
        <sz val="9"/>
        <color indexed="8"/>
        <rFont val="Arial"/>
        <family val="2"/>
      </rPr>
      <t>arroz</t>
    </r>
  </si>
  <si>
    <r>
      <rPr>
        <sz val="9"/>
        <color indexed="8"/>
        <rFont val="Arial"/>
        <family val="2"/>
      </rPr>
      <t>melanci</t>
    </r>
  </si>
  <si>
    <r>
      <rPr>
        <sz val="9"/>
        <color indexed="8"/>
        <rFont val="Arial"/>
        <family val="2"/>
      </rPr>
      <t>milho</t>
    </r>
  </si>
  <si>
    <r>
      <rPr>
        <sz val="9"/>
        <color indexed="8"/>
        <rFont val="Arial"/>
        <family val="2"/>
      </rPr>
      <t>soja</t>
    </r>
  </si>
  <si>
    <r>
      <rPr>
        <sz val="9"/>
        <color indexed="8"/>
        <rFont val="Arial"/>
        <family val="2"/>
      </rPr>
      <t>sorgo</t>
    </r>
  </si>
  <si>
    <r>
      <rPr>
        <sz val="9"/>
        <color indexed="8"/>
        <rFont val="Arial"/>
        <family val="2"/>
      </rPr>
      <t>trigo</t>
    </r>
  </si>
  <si>
    <r>
      <rPr>
        <sz val="9"/>
        <color indexed="8"/>
        <rFont val="Arial"/>
        <family val="2"/>
      </rPr>
      <t>totgr</t>
    </r>
  </si>
  <si>
    <t>correl</t>
  </si>
  <si>
    <r>
      <rPr>
        <sz val="9"/>
        <color indexed="8"/>
        <rFont val="Arial"/>
        <family val="2"/>
      </rPr>
      <t>,862</t>
    </r>
    <r>
      <rPr>
        <vertAlign val="superscript"/>
        <sz val="9"/>
        <color indexed="8"/>
        <rFont val="Arial"/>
        <family val="2"/>
      </rPr>
      <t>**</t>
    </r>
  </si>
  <si>
    <t>sig</t>
  </si>
  <si>
    <r>
      <rPr>
        <sz val="9"/>
        <color indexed="8"/>
        <rFont val="Arial"/>
        <family val="2"/>
      </rPr>
      <t>-,674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</si>
  <si>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,692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</si>
  <si>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,721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</si>
  <si>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,680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</si>
  <si>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,674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</si>
  <si>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1,000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</si>
  <si>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,698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</si>
  <si>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,999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</si>
  <si>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,691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</si>
  <si>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-,914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</si>
  <si>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-,978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</si>
  <si>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-,980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</si>
  <si>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-,822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</si>
  <si>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-,892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</si>
  <si>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-,913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</si>
  <si>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-,862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</si>
  <si>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-,802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</si>
  <si>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-,954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</si>
  <si>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,852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</si>
  <si>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,694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</si>
  <si>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,695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</si>
  <si>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,908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</si>
  <si>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,924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</si>
  <si>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,813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</si>
  <si>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,965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</si>
  <si>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,947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</si>
  <si>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,792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</si>
  <si>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,772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</si>
  <si>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,718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</si>
  <si>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,916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</si>
  <si>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,875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</si>
  <si>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,918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</si>
  <si>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,938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</si>
  <si>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,896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</si>
  <si>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,832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</si>
  <si>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,872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</si>
  <si>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,985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</si>
  <si>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,883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</si>
  <si>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,864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</si>
  <si>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,930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</si>
  <si>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,949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</si>
  <si>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,901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</si>
  <si>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,843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</si>
  <si>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,987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</si>
  <si>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,713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</si>
  <si>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,907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</si>
  <si>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,913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</si>
  <si>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,874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</si>
  <si>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,761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</si>
  <si>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,923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</si>
  <si>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,686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</si>
  <si>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,989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</si>
  <si>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,775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</si>
  <si>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,740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</si>
  <si>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,815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</si>
  <si>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,946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</si>
  <si>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,831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</si>
  <si>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,812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</si>
  <si>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,826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</si>
  <si>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,972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</si>
  <si>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,935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</si>
  <si>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,784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</si>
  <si>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,671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</si>
  <si>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,833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</si>
  <si>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,844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</si>
  <si>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,724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</si>
  <si>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,922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</si>
  <si>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,829</t>
    </r>
    <r>
      <rPr>
        <vertAlign val="superscript"/>
        <sz val="9"/>
        <color indexed="8"/>
        <rFont val="Arial"/>
        <family val="2"/>
      </rPr>
      <t>**</t>
    </r>
  </si>
  <si>
    <t>VBP em     R$ mil</t>
  </si>
  <si>
    <t>Taxa de Cresci  mento</t>
  </si>
  <si>
    <t>Rank da Taxa de Cres anual</t>
  </si>
  <si>
    <t>PLANILHA 1 (UM)</t>
  </si>
  <si>
    <t>PLANILHA 2 (DOIS)</t>
  </si>
  <si>
    <t>PLANILHA 3 (TRÊS)</t>
  </si>
  <si>
    <t>PLANILHA 4 (QUATRO)</t>
  </si>
  <si>
    <t>PLANILHA 5 (CINCO)</t>
  </si>
  <si>
    <t>PLANILHA 6 (SEIS)</t>
  </si>
  <si>
    <t>PLANILHA 8 (OITO)</t>
  </si>
  <si>
    <t>poptot</t>
  </si>
  <si>
    <t>poprur</t>
  </si>
  <si>
    <t>vabagr</t>
  </si>
  <si>
    <t>bovinos</t>
  </si>
  <si>
    <t>equinos</t>
  </si>
  <si>
    <t>bubalinos</t>
  </si>
  <si>
    <t>totgrpor</t>
  </si>
  <si>
    <t>suinos</t>
  </si>
  <si>
    <t>ovinos</t>
  </si>
  <si>
    <t>caprinos</t>
  </si>
  <si>
    <t>totmepo</t>
  </si>
  <si>
    <t>unianim</t>
  </si>
  <si>
    <t>frangos</t>
  </si>
  <si>
    <t>galinhas</t>
  </si>
  <si>
    <t>totaves</t>
  </si>
  <si>
    <t>mel</t>
  </si>
  <si>
    <t>leite</t>
  </si>
  <si>
    <t>lã</t>
  </si>
  <si>
    <t>ovosgali</t>
  </si>
  <si>
    <t>figo</t>
  </si>
  <si>
    <t>pessego</t>
  </si>
  <si>
    <t>uva</t>
  </si>
  <si>
    <t>totagper</t>
  </si>
  <si>
    <t>arroz</t>
  </si>
  <si>
    <t>melanci</t>
  </si>
  <si>
    <t>milho</t>
  </si>
  <si>
    <t>soja</t>
  </si>
  <si>
    <t>sorgo</t>
  </si>
  <si>
    <t>trigo</t>
  </si>
  <si>
    <t>totgr</t>
  </si>
  <si>
    <r>
      <rPr>
        <b/>
        <sz val="9"/>
        <color indexed="8"/>
        <rFont val="Arial Bold"/>
      </rPr>
      <t>Correlations</t>
    </r>
  </si>
  <si>
    <r>
      <rPr>
        <sz val="9"/>
        <color indexed="8"/>
        <rFont val="Arial"/>
        <family val="2"/>
      </rPr>
      <t>-,752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</si>
  <si>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,826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</si>
  <si>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N</t>
    </r>
  </si>
  <si>
    <r>
      <rPr>
        <sz val="9"/>
        <color indexed="8"/>
        <rFont val="Arial"/>
        <family val="2"/>
      </rPr>
      <t>,726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</si>
  <si>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-,882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</si>
  <si>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,732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</si>
  <si>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,819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</si>
  <si>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,824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</si>
  <si>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,827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</si>
  <si>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,702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</si>
  <si>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,742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</si>
  <si>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,770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</si>
  <si>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,760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</si>
  <si>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,818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</si>
  <si>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-,723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</si>
  <si>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-,828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</si>
  <si>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-,721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</si>
  <si>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-,781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</si>
  <si>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-,734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</si>
  <si>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,799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</si>
  <si>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,782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</si>
  <si>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,741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</si>
  <si>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,860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</si>
  <si>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,866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</si>
  <si>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,801</t>
    </r>
    <r>
      <rPr>
        <vertAlign val="superscript"/>
        <sz val="9"/>
        <color indexed="8"/>
        <rFont val="Arial"/>
        <family val="2"/>
      </rPr>
      <t>**</t>
    </r>
  </si>
  <si>
    <r>
      <rPr>
        <sz val="9"/>
        <color indexed="8"/>
        <rFont val="Arial"/>
        <family val="2"/>
      </rPr>
      <t>-,741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</si>
  <si>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-,711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</si>
  <si>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-,745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</si>
  <si>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,794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</si>
  <si>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,854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</si>
  <si>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,822</t>
    </r>
    <r>
      <rPr>
        <vertAlign val="superscript"/>
        <sz val="9"/>
        <color indexed="8"/>
        <rFont val="Arial"/>
        <family val="2"/>
      </rPr>
      <t>*</t>
    </r>
  </si>
  <si>
    <r>
      <rPr>
        <sz val="9"/>
        <color indexed="8"/>
        <rFont val="Arial"/>
        <family val="2"/>
      </rPr>
      <t>,959</t>
    </r>
    <r>
      <rPr>
        <vertAlign val="superscript"/>
        <sz val="9"/>
        <color indexed="8"/>
        <rFont val="Arial"/>
        <family val="2"/>
      </rPr>
      <t>**</t>
    </r>
  </si>
  <si>
    <r>
      <rPr>
        <b/>
        <sz val="9"/>
        <color indexed="8"/>
        <rFont val="Arial"/>
        <family val="2"/>
      </rPr>
      <t>,819</t>
    </r>
    <r>
      <rPr>
        <b/>
        <vertAlign val="superscript"/>
        <sz val="9"/>
        <color indexed="8"/>
        <rFont val="Arial"/>
        <family val="2"/>
      </rPr>
      <t>**</t>
    </r>
  </si>
  <si>
    <r>
      <rPr>
        <b/>
        <sz val="9"/>
        <color indexed="8"/>
        <rFont val="Arial"/>
        <family val="2"/>
      </rPr>
      <t>,824</t>
    </r>
    <r>
      <rPr>
        <b/>
        <vertAlign val="superscript"/>
        <sz val="9"/>
        <color indexed="8"/>
        <rFont val="Arial"/>
        <family val="2"/>
      </rPr>
      <t>**</t>
    </r>
  </si>
  <si>
    <r>
      <rPr>
        <b/>
        <sz val="9"/>
        <color indexed="8"/>
        <rFont val="Arial"/>
        <family val="2"/>
      </rPr>
      <t>,827</t>
    </r>
    <r>
      <rPr>
        <b/>
        <vertAlign val="superscript"/>
        <sz val="9"/>
        <color indexed="8"/>
        <rFont val="Arial"/>
        <family val="2"/>
      </rPr>
      <t>**</t>
    </r>
  </si>
  <si>
    <r>
      <rPr>
        <b/>
        <sz val="9"/>
        <color indexed="8"/>
        <rFont val="Arial"/>
        <family val="2"/>
      </rPr>
      <t>,680</t>
    </r>
    <r>
      <rPr>
        <b/>
        <vertAlign val="superscript"/>
        <sz val="9"/>
        <color indexed="8"/>
        <rFont val="Arial"/>
        <family val="2"/>
      </rPr>
      <t>*</t>
    </r>
  </si>
  <si>
    <r>
      <rPr>
        <b/>
        <sz val="9"/>
        <color indexed="8"/>
        <rFont val="Arial"/>
        <family val="2"/>
      </rPr>
      <t>,742</t>
    </r>
    <r>
      <rPr>
        <b/>
        <vertAlign val="superscript"/>
        <sz val="9"/>
        <color indexed="8"/>
        <rFont val="Arial"/>
        <family val="2"/>
      </rPr>
      <t>*</t>
    </r>
  </si>
  <si>
    <r>
      <rPr>
        <b/>
        <sz val="9"/>
        <color indexed="8"/>
        <rFont val="Arial"/>
        <family val="2"/>
      </rPr>
      <t>-,752</t>
    </r>
    <r>
      <rPr>
        <b/>
        <vertAlign val="superscript"/>
        <sz val="9"/>
        <color indexed="8"/>
        <rFont val="Arial"/>
        <family val="2"/>
      </rPr>
      <t>*</t>
    </r>
  </si>
  <si>
    <r>
      <rPr>
        <b/>
        <sz val="9"/>
        <color indexed="8"/>
        <rFont val="Arial"/>
        <family val="2"/>
      </rPr>
      <t>-,882</t>
    </r>
    <r>
      <rPr>
        <b/>
        <vertAlign val="superscript"/>
        <sz val="9"/>
        <color indexed="8"/>
        <rFont val="Arial"/>
        <family val="2"/>
      </rPr>
      <t>**</t>
    </r>
  </si>
  <si>
    <r>
      <rPr>
        <b/>
        <sz val="9"/>
        <color indexed="8"/>
        <rFont val="Arial"/>
        <family val="2"/>
      </rPr>
      <t>,732</t>
    </r>
    <r>
      <rPr>
        <b/>
        <vertAlign val="superscript"/>
        <sz val="9"/>
        <color indexed="8"/>
        <rFont val="Arial"/>
        <family val="2"/>
      </rPr>
      <t>*</t>
    </r>
  </si>
  <si>
    <t>mun</t>
  </si>
  <si>
    <t>bage</t>
  </si>
  <si>
    <t>aceg</t>
  </si>
  <si>
    <t>caçapa</t>
  </si>
  <si>
    <t>candiota</t>
  </si>
  <si>
    <t>pedrito</t>
  </si>
  <si>
    <t xml:space="preserve"> </t>
  </si>
  <si>
    <t>hulha</t>
  </si>
  <si>
    <t>lavras</t>
  </si>
  <si>
    <t>pedalt</t>
  </si>
  <si>
    <t>pimach</t>
  </si>
  <si>
    <t>Glossário</t>
  </si>
  <si>
    <t>Município</t>
  </si>
  <si>
    <t>Taxa Geométrica Anual de Crescimento (entre 2001 e 2007) da População Total</t>
  </si>
  <si>
    <t>Taxa Geométrica Anual de Crescimento (entre 2001 e 2007) da População Rural</t>
  </si>
  <si>
    <t>Taxa Geométrica Anual de Crescimento (entre 2001 e 2007) do Valor Agregado Bruto da Agropecuária (valores nominais, não indexados)</t>
  </si>
  <si>
    <t>Taxa Geométrica Anual de Crescimento (entre 2001 e 2007) do rebanho Bovino</t>
  </si>
  <si>
    <t>Taxa Geométrica Anual de Crescimento (entre 2001 e 2007) do rebanho equino</t>
  </si>
  <si>
    <t>Taxa Geométrica Anual de Crescimento (entre 2001 e 2007) do rebanho bubalino</t>
  </si>
  <si>
    <t>Taxa Geométrica Anual de Crescimento (entre 2001 e 2007) do número total de animais de grande porte</t>
  </si>
  <si>
    <t>Taxa Geométrica Anual de Crescimento (entre 2001 e 2007) do rebanho suíno</t>
  </si>
  <si>
    <t>Taxa Geométrica Anual de Crescimento (entre 2001 e 2007) do rebanho ovino</t>
  </si>
  <si>
    <t>Taxa Geométrica Anual de Crescimento (entre 2001 e 2007) do rebanho caprino</t>
  </si>
  <si>
    <t xml:space="preserve">Taxa Geométrica Anual de Crescimento (entre 2001 e 2007) do rebanho total de animais de médio porte </t>
  </si>
  <si>
    <t xml:space="preserve">Taxa Geométrica Anual de Crescimento (entre 2001 e 2007) da unidade animal (1 grande porte = </t>
  </si>
  <si>
    <t xml:space="preserve">Taxa Geométrica Anual de Crescimento (entre 2001 e 2007) do rebanho de frangos </t>
  </si>
  <si>
    <t>Taxa Geométrica Anual de Crescimento (entre 2001 e 2007) do rebanho de galinhas</t>
  </si>
  <si>
    <t>Taxa Geométrica Anual de Crescimento (entre 2001 e 2007) do rebanho total de aves</t>
  </si>
  <si>
    <t>Taxa Geométrica Anual de Crescimento (entre 2001 e 2007) do VBP do mel</t>
  </si>
  <si>
    <t>Taxa Geométrica Anual de Crescimento (entre 2001 e 2007) do VBP do leite</t>
  </si>
  <si>
    <t>Taxa Geométrica Anual de Crescimento (entre 2001 e 2007) do VBP de lã</t>
  </si>
  <si>
    <t>Taxa Geométrica Anual de Crescimento (entre 2001 e 2007) do VBP de ovos de galinha</t>
  </si>
  <si>
    <t>Taxa Geométrica Anual de Crescimento (entre 2001 e 2007) do VBP do figo</t>
  </si>
  <si>
    <t>Taxa Geométrica Anual de Crescimento (entre 2001 e 2007) do VBP do pêssego</t>
  </si>
  <si>
    <t>Taxa Geométrica Anual de Crescimento (entre 2001 e 2007) do VBP da uva</t>
  </si>
  <si>
    <t>Taxa Geométrica Anual de Crescimento (entre 2001 e 2007) do VBP total da agricultura permanente</t>
  </si>
  <si>
    <t>Taxa Geométrica Anual de Crescimento (entre 2001 e 2007) do VBP do arroz</t>
  </si>
  <si>
    <t>Taxa Geométrica Anual de Crescimento (entre 2001 e 2007) do VBP de melancia</t>
  </si>
  <si>
    <t>Taxa Geométrica Anual de Crescimento (entre 2001 e 2007) do VBP do milho</t>
  </si>
  <si>
    <t>Taxa Geométrica Anual de Crescimento (entre 2001 e 2007) do VBP da soja</t>
  </si>
  <si>
    <t>Taxa Geométrica Anual de Crescimento (entre 2001 e 2007) do VBP do sorgo</t>
  </si>
  <si>
    <t>Taxa Geométrica Anual de Crescimento (entre 2001 e 2007) do VBP do trigo</t>
  </si>
  <si>
    <t>Taxa Geométrica Anual de Crescimento (entre 2001 e 2007) do VBP do conjunto dos grãos (cereais e leguminosas)</t>
  </si>
  <si>
    <r>
      <rPr>
        <b/>
        <sz val="13"/>
        <color indexed="8"/>
        <rFont val="Arial Bold"/>
      </rPr>
      <t>Regression</t>
    </r>
  </si>
  <si>
    <r>
      <rPr>
        <b/>
        <sz val="9"/>
        <color indexed="8"/>
        <rFont val="Arial Bold"/>
      </rPr>
      <t>Notes</t>
    </r>
  </si>
  <si>
    <r>
      <rPr>
        <sz val="9"/>
        <color indexed="8"/>
        <rFont val="Arial"/>
      </rPr>
      <t>Output Created</t>
    </r>
  </si>
  <si>
    <r>
      <rPr>
        <sz val="9"/>
        <color indexed="8"/>
        <rFont val="Arial"/>
      </rPr>
      <t>19-Nov-2010 13h40min43s</t>
    </r>
  </si>
  <si>
    <r>
      <rPr>
        <sz val="9"/>
        <color indexed="8"/>
        <rFont val="Arial"/>
      </rPr>
      <t>Comments</t>
    </r>
  </si>
  <si>
    <r>
      <rPr>
        <sz val="9"/>
        <color indexed="8"/>
        <rFont val="Arial"/>
      </rPr>
      <t xml:space="preserve"> </t>
    </r>
  </si>
  <si>
    <r>
      <rPr>
        <sz val="9"/>
        <color indexed="8"/>
        <rFont val="Arial"/>
      </rPr>
      <t>Input</t>
    </r>
  </si>
  <si>
    <r>
      <rPr>
        <sz val="9"/>
        <color indexed="8"/>
        <rFont val="Arial"/>
      </rPr>
      <t>Active Dataset</t>
    </r>
  </si>
  <si>
    <r>
      <rPr>
        <sz val="9"/>
        <color indexed="8"/>
        <rFont val="Arial"/>
      </rPr>
      <t>DataSet1</t>
    </r>
  </si>
  <si>
    <r>
      <rPr>
        <sz val="9"/>
        <color indexed="8"/>
        <rFont val="Arial"/>
      </rPr>
      <t>Filter</t>
    </r>
  </si>
  <si>
    <r>
      <rPr>
        <sz val="9"/>
        <color indexed="8"/>
        <rFont val="Arial"/>
      </rPr>
      <t>&lt;none&gt;</t>
    </r>
  </si>
  <si>
    <r>
      <rPr>
        <sz val="9"/>
        <color indexed="8"/>
        <rFont val="Arial"/>
      </rPr>
      <t>Weight</t>
    </r>
  </si>
  <si>
    <r>
      <rPr>
        <sz val="9"/>
        <color indexed="8"/>
        <rFont val="Arial"/>
      </rPr>
      <t>Split File</t>
    </r>
  </si>
  <si>
    <r>
      <rPr>
        <sz val="9"/>
        <color indexed="8"/>
        <rFont val="Arial"/>
      </rPr>
      <t>N of Rows in Working Data File</t>
    </r>
  </si>
  <si>
    <r>
      <rPr>
        <sz val="9"/>
        <color indexed="8"/>
        <rFont val="Arial"/>
      </rPr>
      <t>Missing Value Handling</t>
    </r>
  </si>
  <si>
    <r>
      <rPr>
        <sz val="9"/>
        <color indexed="8"/>
        <rFont val="Arial"/>
      </rPr>
      <t>Definition of Missing</t>
    </r>
  </si>
  <si>
    <r>
      <rPr>
        <sz val="9"/>
        <color indexed="8"/>
        <rFont val="Arial"/>
      </rPr>
      <t>User-defined missing values are treated as missing.</t>
    </r>
  </si>
  <si>
    <r>
      <rPr>
        <sz val="9"/>
        <color indexed="8"/>
        <rFont val="Arial"/>
      </rPr>
      <t>Cases Used</t>
    </r>
  </si>
  <si>
    <r>
      <rPr>
        <sz val="9"/>
        <color indexed="8"/>
        <rFont val="Arial"/>
      </rPr>
      <t>Statistics are based on cases with no missing values for any variable used.</t>
    </r>
  </si>
  <si>
    <r>
      <rPr>
        <sz val="9"/>
        <color indexed="8"/>
        <rFont val="Arial"/>
      </rPr>
      <t>Syntax</t>
    </r>
  </si>
  <si>
    <r>
      <rPr>
        <sz val="9"/>
        <color indexed="8"/>
        <rFont val="Arial"/>
      </rPr>
      <t xml:space="preserve">REGRESSION
  /MISSING LISTWISE
  /STATISTICS COEFF OUTS R ANOVA
  /CRITERIA=PIN(.05) POUT(.10)
  /NOORIGIN
  /DEPENDENT vabagr
  /METHOD=STEPWISE bovinos equinos ovinos frangos leite lã arroz milho totgr mel galinhas suinos.
</t>
    </r>
  </si>
  <si>
    <r>
      <rPr>
        <sz val="9"/>
        <color indexed="8"/>
        <rFont val="Arial"/>
      </rPr>
      <t>Resources</t>
    </r>
  </si>
  <si>
    <r>
      <rPr>
        <sz val="9"/>
        <color indexed="8"/>
        <rFont val="Arial"/>
      </rPr>
      <t>Processor Time</t>
    </r>
  </si>
  <si>
    <r>
      <rPr>
        <sz val="9"/>
        <color indexed="8"/>
        <rFont val="Arial"/>
      </rPr>
      <t>0:00:00.047</t>
    </r>
  </si>
  <si>
    <r>
      <rPr>
        <sz val="9"/>
        <color indexed="8"/>
        <rFont val="Arial"/>
      </rPr>
      <t>Elapsed Time</t>
    </r>
  </si>
  <si>
    <r>
      <rPr>
        <sz val="9"/>
        <color indexed="8"/>
        <rFont val="Arial"/>
      </rPr>
      <t>0:00:00.060</t>
    </r>
  </si>
  <si>
    <r>
      <rPr>
        <sz val="9"/>
        <color indexed="8"/>
        <rFont val="Arial"/>
      </rPr>
      <t>Memory Required</t>
    </r>
  </si>
  <si>
    <r>
      <rPr>
        <sz val="9"/>
        <color indexed="8"/>
        <rFont val="Arial"/>
      </rPr>
      <t>7292 bytes</t>
    </r>
  </si>
  <si>
    <r>
      <rPr>
        <sz val="9"/>
        <color indexed="8"/>
        <rFont val="Arial"/>
      </rPr>
      <t>Additional Memory Required for Residual Plots</t>
    </r>
  </si>
  <si>
    <r>
      <rPr>
        <sz val="9"/>
        <color indexed="8"/>
        <rFont val="Arial"/>
      </rPr>
      <t>0 bytes</t>
    </r>
  </si>
  <si>
    <r>
      <rPr>
        <sz val="10"/>
        <color indexed="8"/>
        <rFont val="Courier New"/>
      </rPr>
      <t xml:space="preserve">[DataSet1] </t>
    </r>
  </si>
  <si>
    <r>
      <rPr>
        <b/>
        <sz val="9"/>
        <color indexed="8"/>
        <rFont val="Arial Bold"/>
      </rPr>
      <t>Variables Entered/Removed</t>
    </r>
    <r>
      <rPr>
        <b/>
        <vertAlign val="superscript"/>
        <sz val="9"/>
        <color indexed="8"/>
        <rFont val="Arial Bold"/>
      </rPr>
      <t>a</t>
    </r>
  </si>
  <si>
    <r>
      <rPr>
        <sz val="9"/>
        <color indexed="8"/>
        <rFont val="Arial"/>
      </rPr>
      <t>Model</t>
    </r>
  </si>
  <si>
    <r>
      <rPr>
        <sz val="9"/>
        <color indexed="8"/>
        <rFont val="Arial"/>
      </rPr>
      <t>Variables Entered</t>
    </r>
  </si>
  <si>
    <r>
      <rPr>
        <sz val="9"/>
        <color indexed="8"/>
        <rFont val="Arial"/>
      </rPr>
      <t>Variables Removed</t>
    </r>
  </si>
  <si>
    <r>
      <rPr>
        <sz val="9"/>
        <color indexed="8"/>
        <rFont val="Arial"/>
      </rPr>
      <t>Method</t>
    </r>
  </si>
  <si>
    <r>
      <rPr>
        <sz val="9"/>
        <color indexed="8"/>
        <rFont val="Arial"/>
      </rPr>
      <t>bovinos</t>
    </r>
  </si>
  <si>
    <r>
      <rPr>
        <sz val="9"/>
        <color indexed="8"/>
        <rFont val="Arial"/>
      </rPr>
      <t>.</t>
    </r>
  </si>
  <si>
    <r>
      <rPr>
        <sz val="9"/>
        <color indexed="8"/>
        <rFont val="Arial"/>
      </rPr>
      <t>Stepwise (Criteria: Probability-of-F-to-enter &lt;= ,050, Probability-of-F-to-remove &gt;= ,100).</t>
    </r>
  </si>
  <si>
    <r>
      <rPr>
        <sz val="9"/>
        <color indexed="8"/>
        <rFont val="Arial"/>
      </rPr>
      <t>totgr</t>
    </r>
  </si>
  <si>
    <r>
      <rPr>
        <b/>
        <sz val="9"/>
        <color indexed="8"/>
        <rFont val="Arial Bold"/>
      </rPr>
      <t>Model Summary</t>
    </r>
  </si>
  <si>
    <r>
      <rPr>
        <sz val="9"/>
        <color indexed="8"/>
        <rFont val="Arial"/>
      </rPr>
      <t>R</t>
    </r>
  </si>
  <si>
    <r>
      <rPr>
        <sz val="9"/>
        <color indexed="8"/>
        <rFont val="Arial"/>
      </rPr>
      <t>R Square</t>
    </r>
  </si>
  <si>
    <r>
      <rPr>
        <sz val="9"/>
        <color indexed="8"/>
        <rFont val="Arial"/>
      </rPr>
      <t>Adjusted R Square</t>
    </r>
  </si>
  <si>
    <r>
      <rPr>
        <sz val="9"/>
        <color indexed="8"/>
        <rFont val="Arial"/>
      </rPr>
      <t>Std. Error of the Estimate</t>
    </r>
  </si>
  <si>
    <r>
      <rPr>
        <sz val="9"/>
        <color indexed="8"/>
        <rFont val="Arial"/>
      </rPr>
      <t>,819</t>
    </r>
    <r>
      <rPr>
        <vertAlign val="superscript"/>
        <sz val="9"/>
        <color indexed="8"/>
        <rFont val="Arial"/>
      </rPr>
      <t>a</t>
    </r>
  </si>
  <si>
    <r>
      <rPr>
        <sz val="9"/>
        <color indexed="8"/>
        <rFont val="Arial"/>
      </rPr>
      <t>,977</t>
    </r>
    <r>
      <rPr>
        <vertAlign val="superscript"/>
        <sz val="9"/>
        <color indexed="8"/>
        <rFont val="Arial"/>
      </rPr>
      <t>b</t>
    </r>
  </si>
  <si>
    <r>
      <rPr>
        <b/>
        <sz val="9"/>
        <color indexed="8"/>
        <rFont val="Arial Bold"/>
      </rPr>
      <t>ANOVA</t>
    </r>
    <r>
      <rPr>
        <b/>
        <vertAlign val="superscript"/>
        <sz val="9"/>
        <color indexed="8"/>
        <rFont val="Arial Bold"/>
      </rPr>
      <t>c</t>
    </r>
  </si>
  <si>
    <r>
      <rPr>
        <sz val="9"/>
        <color indexed="8"/>
        <rFont val="Arial"/>
      </rPr>
      <t>Sum of Squares</t>
    </r>
  </si>
  <si>
    <r>
      <rPr>
        <sz val="9"/>
        <color indexed="8"/>
        <rFont val="Arial"/>
      </rPr>
      <t>df</t>
    </r>
  </si>
  <si>
    <r>
      <rPr>
        <sz val="9"/>
        <color indexed="8"/>
        <rFont val="Arial"/>
      </rPr>
      <t>Mean Square</t>
    </r>
  </si>
  <si>
    <r>
      <rPr>
        <sz val="9"/>
        <color indexed="8"/>
        <rFont val="Arial"/>
      </rPr>
      <t>F</t>
    </r>
  </si>
  <si>
    <r>
      <rPr>
        <sz val="9"/>
        <color indexed="8"/>
        <rFont val="Arial"/>
      </rPr>
      <t>Sig.</t>
    </r>
  </si>
  <si>
    <r>
      <rPr>
        <sz val="9"/>
        <color indexed="8"/>
        <rFont val="Arial"/>
      </rPr>
      <t>Regression</t>
    </r>
  </si>
  <si>
    <r>
      <rPr>
        <sz val="9"/>
        <color indexed="8"/>
        <rFont val="Arial"/>
      </rPr>
      <t>,007</t>
    </r>
    <r>
      <rPr>
        <vertAlign val="superscript"/>
        <sz val="9"/>
        <color indexed="8"/>
        <rFont val="Arial"/>
      </rPr>
      <t>a</t>
    </r>
  </si>
  <si>
    <r>
      <rPr>
        <sz val="9"/>
        <color indexed="8"/>
        <rFont val="Arial"/>
      </rPr>
      <t>Residual</t>
    </r>
  </si>
  <si>
    <r>
      <rPr>
        <sz val="9"/>
        <color indexed="8"/>
        <rFont val="Arial"/>
      </rPr>
      <t>Total</t>
    </r>
  </si>
  <si>
    <r>
      <rPr>
        <sz val="9"/>
        <color indexed="8"/>
        <rFont val="Arial"/>
      </rPr>
      <t>,000</t>
    </r>
    <r>
      <rPr>
        <vertAlign val="superscript"/>
        <sz val="9"/>
        <color indexed="8"/>
        <rFont val="Arial"/>
      </rPr>
      <t>b</t>
    </r>
  </si>
  <si>
    <r>
      <rPr>
        <b/>
        <sz val="9"/>
        <color indexed="8"/>
        <rFont val="Arial Bold"/>
      </rPr>
      <t>Coefficients</t>
    </r>
    <r>
      <rPr>
        <b/>
        <vertAlign val="superscript"/>
        <sz val="9"/>
        <color indexed="8"/>
        <rFont val="Arial Bold"/>
      </rPr>
      <t>a</t>
    </r>
  </si>
  <si>
    <r>
      <rPr>
        <sz val="9"/>
        <color indexed="8"/>
        <rFont val="Arial"/>
      </rPr>
      <t>Unstandardized Coefficients</t>
    </r>
  </si>
  <si>
    <r>
      <rPr>
        <sz val="9"/>
        <color indexed="8"/>
        <rFont val="Arial"/>
      </rPr>
      <t>Standardized Coefficients</t>
    </r>
  </si>
  <si>
    <r>
      <rPr>
        <sz val="9"/>
        <color indexed="8"/>
        <rFont val="Arial"/>
      </rPr>
      <t>t</t>
    </r>
  </si>
  <si>
    <r>
      <rPr>
        <sz val="9"/>
        <color indexed="8"/>
        <rFont val="Arial"/>
      </rPr>
      <t>B</t>
    </r>
  </si>
  <si>
    <r>
      <rPr>
        <sz val="9"/>
        <color indexed="8"/>
        <rFont val="Arial"/>
      </rPr>
      <t>Std. Error</t>
    </r>
  </si>
  <si>
    <r>
      <rPr>
        <sz val="9"/>
        <color indexed="8"/>
        <rFont val="Arial"/>
      </rPr>
      <t>Beta</t>
    </r>
  </si>
  <si>
    <r>
      <rPr>
        <sz val="9"/>
        <color indexed="8"/>
        <rFont val="Arial"/>
      </rPr>
      <t>(Constant)</t>
    </r>
  </si>
  <si>
    <r>
      <rPr>
        <b/>
        <sz val="9"/>
        <color indexed="8"/>
        <rFont val="Arial Bold"/>
      </rPr>
      <t>Excluded Variables</t>
    </r>
    <r>
      <rPr>
        <b/>
        <vertAlign val="superscript"/>
        <sz val="9"/>
        <color indexed="8"/>
        <rFont val="Arial Bold"/>
      </rPr>
      <t>c</t>
    </r>
  </si>
  <si>
    <r>
      <rPr>
        <sz val="9"/>
        <color indexed="8"/>
        <rFont val="Arial"/>
      </rPr>
      <t>Beta In</t>
    </r>
  </si>
  <si>
    <r>
      <rPr>
        <sz val="9"/>
        <color indexed="8"/>
        <rFont val="Arial"/>
      </rPr>
      <t>Partial Correlation</t>
    </r>
  </si>
  <si>
    <r>
      <rPr>
        <sz val="9"/>
        <color indexed="8"/>
        <rFont val="Arial"/>
      </rPr>
      <t>Collinearity Statistics</t>
    </r>
  </si>
  <si>
    <r>
      <rPr>
        <sz val="9"/>
        <color indexed="8"/>
        <rFont val="Arial"/>
      </rPr>
      <t>Tolerance</t>
    </r>
  </si>
  <si>
    <r>
      <rPr>
        <sz val="9"/>
        <color indexed="8"/>
        <rFont val="Arial"/>
      </rPr>
      <t>equinos</t>
    </r>
  </si>
  <si>
    <r>
      <rPr>
        <sz val="9"/>
        <color indexed="8"/>
        <rFont val="Arial"/>
      </rPr>
      <t>-,100</t>
    </r>
    <r>
      <rPr>
        <vertAlign val="superscript"/>
        <sz val="9"/>
        <color indexed="8"/>
        <rFont val="Arial"/>
      </rPr>
      <t>a</t>
    </r>
  </si>
  <si>
    <r>
      <rPr>
        <sz val="9"/>
        <color indexed="8"/>
        <rFont val="Arial"/>
      </rPr>
      <t>ovinos</t>
    </r>
  </si>
  <si>
    <r>
      <rPr>
        <sz val="9"/>
        <color indexed="8"/>
        <rFont val="Arial"/>
      </rPr>
      <t>,141</t>
    </r>
    <r>
      <rPr>
        <vertAlign val="superscript"/>
        <sz val="9"/>
        <color indexed="8"/>
        <rFont val="Arial"/>
      </rPr>
      <t>a</t>
    </r>
  </si>
  <si>
    <r>
      <rPr>
        <sz val="9"/>
        <color indexed="8"/>
        <rFont val="Arial"/>
      </rPr>
      <t>frangos</t>
    </r>
  </si>
  <si>
    <r>
      <rPr>
        <sz val="9"/>
        <color indexed="8"/>
        <rFont val="Arial"/>
      </rPr>
      <t>,250</t>
    </r>
    <r>
      <rPr>
        <vertAlign val="superscript"/>
        <sz val="9"/>
        <color indexed="8"/>
        <rFont val="Arial"/>
      </rPr>
      <t>a</t>
    </r>
  </si>
  <si>
    <r>
      <rPr>
        <sz val="9"/>
        <color indexed="8"/>
        <rFont val="Arial"/>
      </rPr>
      <t>leite</t>
    </r>
  </si>
  <si>
    <r>
      <rPr>
        <sz val="9"/>
        <color indexed="8"/>
        <rFont val="Arial"/>
      </rPr>
      <t>,337</t>
    </r>
    <r>
      <rPr>
        <vertAlign val="superscript"/>
        <sz val="9"/>
        <color indexed="8"/>
        <rFont val="Arial"/>
      </rPr>
      <t>a</t>
    </r>
  </si>
  <si>
    <r>
      <rPr>
        <sz val="9"/>
        <color indexed="8"/>
        <rFont val="Arial"/>
      </rPr>
      <t>lã</t>
    </r>
  </si>
  <si>
    <r>
      <rPr>
        <sz val="9"/>
        <color indexed="8"/>
        <rFont val="Arial"/>
      </rPr>
      <t>,115</t>
    </r>
    <r>
      <rPr>
        <vertAlign val="superscript"/>
        <sz val="9"/>
        <color indexed="8"/>
        <rFont val="Arial"/>
      </rPr>
      <t>a</t>
    </r>
  </si>
  <si>
    <r>
      <rPr>
        <sz val="9"/>
        <color indexed="8"/>
        <rFont val="Arial"/>
      </rPr>
      <t>arroz</t>
    </r>
  </si>
  <si>
    <r>
      <rPr>
        <sz val="9"/>
        <color indexed="8"/>
        <rFont val="Arial"/>
      </rPr>
      <t>,507</t>
    </r>
    <r>
      <rPr>
        <vertAlign val="superscript"/>
        <sz val="9"/>
        <color indexed="8"/>
        <rFont val="Arial"/>
      </rPr>
      <t>a</t>
    </r>
  </si>
  <si>
    <r>
      <rPr>
        <sz val="9"/>
        <color indexed="8"/>
        <rFont val="Arial"/>
      </rPr>
      <t>milho</t>
    </r>
  </si>
  <si>
    <r>
      <rPr>
        <sz val="9"/>
        <color indexed="8"/>
        <rFont val="Arial"/>
      </rPr>
      <t>,450</t>
    </r>
    <r>
      <rPr>
        <vertAlign val="superscript"/>
        <sz val="9"/>
        <color indexed="8"/>
        <rFont val="Arial"/>
      </rPr>
      <t>a</t>
    </r>
  </si>
  <si>
    <r>
      <rPr>
        <sz val="9"/>
        <color indexed="8"/>
        <rFont val="Arial"/>
      </rPr>
      <t>,582</t>
    </r>
    <r>
      <rPr>
        <vertAlign val="superscript"/>
        <sz val="9"/>
        <color indexed="8"/>
        <rFont val="Arial"/>
      </rPr>
      <t>a</t>
    </r>
  </si>
  <si>
    <r>
      <rPr>
        <sz val="9"/>
        <color indexed="8"/>
        <rFont val="Arial"/>
      </rPr>
      <t>mel</t>
    </r>
  </si>
  <si>
    <r>
      <rPr>
        <sz val="9"/>
        <color indexed="8"/>
        <rFont val="Arial"/>
      </rPr>
      <t>,367</t>
    </r>
    <r>
      <rPr>
        <vertAlign val="superscript"/>
        <sz val="9"/>
        <color indexed="8"/>
        <rFont val="Arial"/>
      </rPr>
      <t>a</t>
    </r>
  </si>
  <si>
    <r>
      <rPr>
        <sz val="9"/>
        <color indexed="8"/>
        <rFont val="Arial"/>
      </rPr>
      <t>galinhas</t>
    </r>
  </si>
  <si>
    <r>
      <rPr>
        <sz val="9"/>
        <color indexed="8"/>
        <rFont val="Arial"/>
      </rPr>
      <t>-,084</t>
    </r>
    <r>
      <rPr>
        <vertAlign val="superscript"/>
        <sz val="9"/>
        <color indexed="8"/>
        <rFont val="Arial"/>
      </rPr>
      <t>a</t>
    </r>
  </si>
  <si>
    <r>
      <rPr>
        <sz val="9"/>
        <color indexed="8"/>
        <rFont val="Arial"/>
      </rPr>
      <t>suinos</t>
    </r>
  </si>
  <si>
    <r>
      <rPr>
        <sz val="9"/>
        <color indexed="8"/>
        <rFont val="Arial"/>
      </rPr>
      <t>-,045</t>
    </r>
    <r>
      <rPr>
        <vertAlign val="superscript"/>
        <sz val="9"/>
        <color indexed="8"/>
        <rFont val="Arial"/>
      </rPr>
      <t>a</t>
    </r>
  </si>
  <si>
    <r>
      <rPr>
        <sz val="9"/>
        <color indexed="8"/>
        <rFont val="Arial"/>
      </rPr>
      <t>-,132</t>
    </r>
    <r>
      <rPr>
        <vertAlign val="superscript"/>
        <sz val="9"/>
        <color indexed="8"/>
        <rFont val="Arial"/>
      </rPr>
      <t>b</t>
    </r>
  </si>
  <si>
    <r>
      <rPr>
        <sz val="9"/>
        <color indexed="8"/>
        <rFont val="Arial"/>
      </rPr>
      <t>,099</t>
    </r>
    <r>
      <rPr>
        <vertAlign val="superscript"/>
        <sz val="9"/>
        <color indexed="8"/>
        <rFont val="Arial"/>
      </rPr>
      <t>b</t>
    </r>
  </si>
  <si>
    <r>
      <rPr>
        <sz val="9"/>
        <color indexed="8"/>
        <rFont val="Arial"/>
      </rPr>
      <t>,019</t>
    </r>
    <r>
      <rPr>
        <vertAlign val="superscript"/>
        <sz val="9"/>
        <color indexed="8"/>
        <rFont val="Arial"/>
      </rPr>
      <t>b</t>
    </r>
  </si>
  <si>
    <r>
      <rPr>
        <sz val="9"/>
        <color indexed="8"/>
        <rFont val="Arial"/>
      </rPr>
      <t>,105</t>
    </r>
    <r>
      <rPr>
        <vertAlign val="superscript"/>
        <sz val="9"/>
        <color indexed="8"/>
        <rFont val="Arial"/>
      </rPr>
      <t>b</t>
    </r>
  </si>
  <si>
    <r>
      <rPr>
        <sz val="9"/>
        <color indexed="8"/>
        <rFont val="Arial"/>
      </rPr>
      <t>,043</t>
    </r>
    <r>
      <rPr>
        <vertAlign val="superscript"/>
        <sz val="9"/>
        <color indexed="8"/>
        <rFont val="Arial"/>
      </rPr>
      <t>b</t>
    </r>
  </si>
  <si>
    <r>
      <rPr>
        <sz val="9"/>
        <color indexed="8"/>
        <rFont val="Arial"/>
      </rPr>
      <t>-,178</t>
    </r>
    <r>
      <rPr>
        <vertAlign val="superscript"/>
        <sz val="9"/>
        <color indexed="8"/>
        <rFont val="Arial"/>
      </rPr>
      <t>b</t>
    </r>
  </si>
  <si>
    <r>
      <rPr>
        <sz val="9"/>
        <color indexed="8"/>
        <rFont val="Arial"/>
      </rPr>
      <t>-,008</t>
    </r>
    <r>
      <rPr>
        <vertAlign val="superscript"/>
        <sz val="9"/>
        <color indexed="8"/>
        <rFont val="Arial"/>
      </rPr>
      <t>b</t>
    </r>
  </si>
  <si>
    <r>
      <rPr>
        <sz val="9"/>
        <color indexed="8"/>
        <rFont val="Arial"/>
      </rPr>
      <t>,140</t>
    </r>
    <r>
      <rPr>
        <vertAlign val="superscript"/>
        <sz val="9"/>
        <color indexed="8"/>
        <rFont val="Arial"/>
      </rPr>
      <t>b</t>
    </r>
  </si>
  <si>
    <r>
      <rPr>
        <sz val="9"/>
        <color indexed="8"/>
        <rFont val="Arial"/>
      </rPr>
      <t>,025</t>
    </r>
    <r>
      <rPr>
        <vertAlign val="superscript"/>
        <sz val="9"/>
        <color indexed="8"/>
        <rFont val="Arial"/>
      </rPr>
      <t>b</t>
    </r>
  </si>
  <si>
    <r>
      <rPr>
        <sz val="9"/>
        <color indexed="8"/>
        <rFont val="Arial"/>
      </rPr>
      <t>,089</t>
    </r>
    <r>
      <rPr>
        <vertAlign val="superscript"/>
        <sz val="9"/>
        <color indexed="8"/>
        <rFont val="Arial"/>
      </rPr>
      <t>b</t>
    </r>
  </si>
  <si>
    <r>
      <rPr>
        <sz val="9"/>
        <color indexed="8"/>
        <rFont val="Arial"/>
      </rPr>
      <t>19-Nov-2010 14h22min54s</t>
    </r>
  </si>
  <si>
    <r>
      <rPr>
        <sz val="9"/>
        <color indexed="8"/>
        <rFont val="Arial"/>
      </rPr>
      <t xml:space="preserve">REGRESSION
  /MISSING LISTWISE
  /STATISTICS COEFF OUTS R ANOVA
  /CRITERIA=PIN(.05) POUT(.10)
  /NOORIGIN
  /DEPENDENT poprur
  /METHOD=STEPWISE bovinos equinos ovinos frangos leite lã arroz milho totgr mel galinhas suinos.
</t>
    </r>
  </si>
  <si>
    <r>
      <rPr>
        <sz val="9"/>
        <color indexed="8"/>
        <rFont val="Arial"/>
      </rPr>
      <t>0:00:00.078</t>
    </r>
  </si>
  <si>
    <r>
      <rPr>
        <sz val="9"/>
        <color indexed="8"/>
        <rFont val="Arial"/>
      </rPr>
      <t>0:00:00.110</t>
    </r>
  </si>
  <si>
    <r>
      <rPr>
        <sz val="9"/>
        <color indexed="8"/>
        <rFont val="Arial"/>
      </rPr>
      <t>,692</t>
    </r>
    <r>
      <rPr>
        <vertAlign val="superscript"/>
        <sz val="9"/>
        <color indexed="8"/>
        <rFont val="Arial"/>
      </rPr>
      <t>a</t>
    </r>
  </si>
  <si>
    <r>
      <rPr>
        <b/>
        <sz val="9"/>
        <color indexed="8"/>
        <rFont val="Arial Bold"/>
      </rPr>
      <t>ANOVA</t>
    </r>
    <r>
      <rPr>
        <b/>
        <vertAlign val="superscript"/>
        <sz val="9"/>
        <color indexed="8"/>
        <rFont val="Arial Bold"/>
      </rPr>
      <t>b</t>
    </r>
  </si>
  <si>
    <r>
      <rPr>
        <sz val="9"/>
        <color indexed="8"/>
        <rFont val="Arial"/>
      </rPr>
      <t>,039</t>
    </r>
    <r>
      <rPr>
        <vertAlign val="superscript"/>
        <sz val="9"/>
        <color indexed="8"/>
        <rFont val="Arial"/>
      </rPr>
      <t>a</t>
    </r>
  </si>
  <si>
    <r>
      <rPr>
        <b/>
        <sz val="9"/>
        <color indexed="8"/>
        <rFont val="Arial Bold"/>
      </rPr>
      <t>Excluded Variables</t>
    </r>
    <r>
      <rPr>
        <b/>
        <vertAlign val="superscript"/>
        <sz val="9"/>
        <color indexed="8"/>
        <rFont val="Arial Bold"/>
      </rPr>
      <t>b</t>
    </r>
  </si>
  <si>
    <r>
      <rPr>
        <sz val="9"/>
        <color indexed="8"/>
        <rFont val="Arial"/>
      </rPr>
      <t>-,091</t>
    </r>
    <r>
      <rPr>
        <vertAlign val="superscript"/>
        <sz val="9"/>
        <color indexed="8"/>
        <rFont val="Arial"/>
      </rPr>
      <t>a</t>
    </r>
  </si>
  <si>
    <r>
      <rPr>
        <sz val="9"/>
        <color indexed="8"/>
        <rFont val="Arial"/>
      </rPr>
      <t>-,277</t>
    </r>
    <r>
      <rPr>
        <vertAlign val="superscript"/>
        <sz val="9"/>
        <color indexed="8"/>
        <rFont val="Arial"/>
      </rPr>
      <t>a</t>
    </r>
  </si>
  <si>
    <r>
      <rPr>
        <sz val="9"/>
        <color indexed="8"/>
        <rFont val="Arial"/>
      </rPr>
      <t>,044</t>
    </r>
    <r>
      <rPr>
        <vertAlign val="superscript"/>
        <sz val="9"/>
        <color indexed="8"/>
        <rFont val="Arial"/>
      </rPr>
      <t>a</t>
    </r>
  </si>
  <si>
    <r>
      <rPr>
        <sz val="9"/>
        <color indexed="8"/>
        <rFont val="Arial"/>
      </rPr>
      <t>,277</t>
    </r>
    <r>
      <rPr>
        <vertAlign val="superscript"/>
        <sz val="9"/>
        <color indexed="8"/>
        <rFont val="Arial"/>
      </rPr>
      <t>a</t>
    </r>
  </si>
  <si>
    <r>
      <rPr>
        <sz val="9"/>
        <color indexed="8"/>
        <rFont val="Arial"/>
      </rPr>
      <t>,371</t>
    </r>
    <r>
      <rPr>
        <vertAlign val="superscript"/>
        <sz val="9"/>
        <color indexed="8"/>
        <rFont val="Arial"/>
      </rPr>
      <t>a</t>
    </r>
  </si>
  <si>
    <r>
      <rPr>
        <sz val="9"/>
        <color indexed="8"/>
        <rFont val="Arial"/>
      </rPr>
      <t>,167</t>
    </r>
    <r>
      <rPr>
        <vertAlign val="superscript"/>
        <sz val="9"/>
        <color indexed="8"/>
        <rFont val="Arial"/>
      </rPr>
      <t>a</t>
    </r>
  </si>
  <si>
    <r>
      <rPr>
        <sz val="9"/>
        <color indexed="8"/>
        <rFont val="Arial"/>
      </rPr>
      <t>,128</t>
    </r>
    <r>
      <rPr>
        <vertAlign val="superscript"/>
        <sz val="9"/>
        <color indexed="8"/>
        <rFont val="Arial"/>
      </rPr>
      <t>a</t>
    </r>
  </si>
  <si>
    <r>
      <rPr>
        <sz val="9"/>
        <color indexed="8"/>
        <rFont val="Arial"/>
      </rPr>
      <t>,144</t>
    </r>
    <r>
      <rPr>
        <vertAlign val="superscript"/>
        <sz val="9"/>
        <color indexed="8"/>
        <rFont val="Arial"/>
      </rPr>
      <t>a</t>
    </r>
  </si>
  <si>
    <r>
      <rPr>
        <sz val="9"/>
        <color indexed="8"/>
        <rFont val="Arial"/>
      </rPr>
      <t>,038</t>
    </r>
    <r>
      <rPr>
        <vertAlign val="superscript"/>
        <sz val="9"/>
        <color indexed="8"/>
        <rFont val="Arial"/>
      </rPr>
      <t>a</t>
    </r>
  </si>
  <si>
    <r>
      <rPr>
        <sz val="9"/>
        <color indexed="8"/>
        <rFont val="Arial"/>
      </rPr>
      <t>,213</t>
    </r>
    <r>
      <rPr>
        <vertAlign val="superscript"/>
        <sz val="9"/>
        <color indexed="8"/>
        <rFont val="Arial"/>
      </rPr>
      <t>a</t>
    </r>
  </si>
  <si>
    <r>
      <rPr>
        <sz val="9"/>
        <color indexed="8"/>
        <rFont val="Arial"/>
      </rPr>
      <t>-,431</t>
    </r>
    <r>
      <rPr>
        <vertAlign val="superscript"/>
        <sz val="9"/>
        <color indexed="8"/>
        <rFont val="Arial"/>
      </rPr>
      <t>a</t>
    </r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</si>
</sst>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0.0%"/>
    <numFmt numFmtId="165" formatCode="#,##0.00_ ;\-#,##0.00\ "/>
    <numFmt numFmtId="166" formatCode="_-* #,##0_-;\-* #,##0_-;_-* \-??_-;_-@_-"/>
    <numFmt numFmtId="167" formatCode="###0"/>
    <numFmt numFmtId="168" formatCode="####.000"/>
    <numFmt numFmtId="169" formatCode="####.000000000000000%"/>
  </numFmts>
  <fonts count="52">
    <font>
      <sz val="11"/>
      <color indexed="8"/>
      <name val="Calibri"/>
      <family val="2"/>
    </font>
    <font>
      <sz val="10"/>
      <name val="Arial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Times New Roman"/>
      <family val="1"/>
    </font>
    <font>
      <b/>
      <sz val="10"/>
      <color indexed="16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Calibri"/>
      <family val="2"/>
    </font>
    <font>
      <b/>
      <sz val="11"/>
      <color indexed="8"/>
      <name val="Times New Roman"/>
      <family val="1"/>
    </font>
    <font>
      <b/>
      <sz val="16"/>
      <color indexed="8"/>
      <name val="Times New Roman"/>
      <family val="1"/>
    </font>
    <font>
      <sz val="11"/>
      <name val="Times New Roman"/>
      <family val="1"/>
    </font>
    <font>
      <sz val="10"/>
      <color indexed="8"/>
      <name val="Calibri"/>
      <family val="2"/>
    </font>
    <font>
      <b/>
      <sz val="14"/>
      <color indexed="8"/>
      <name val="Times New Roman"/>
      <family val="1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8"/>
      <color indexed="8"/>
      <name val="Times New Roman"/>
      <family val="1"/>
    </font>
    <font>
      <u/>
      <sz val="11"/>
      <color theme="10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vertAlign val="superscript"/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Times New Roman"/>
      <family val="1"/>
    </font>
    <font>
      <b/>
      <sz val="13"/>
      <color indexed="8"/>
      <name val="Arial Bold"/>
    </font>
    <font>
      <sz val="9"/>
      <color indexed="8"/>
      <name val="Arial"/>
    </font>
    <font>
      <sz val="10"/>
      <color indexed="8"/>
      <name val="Courier New"/>
    </font>
    <font>
      <b/>
      <vertAlign val="superscript"/>
      <sz val="9"/>
      <color indexed="8"/>
      <name val="Arial Bold"/>
    </font>
    <font>
      <vertAlign val="superscript"/>
      <sz val="9"/>
      <color indexed="8"/>
      <name val="Arial"/>
    </font>
  </fonts>
  <fills count="3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3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A77E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49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8" fillId="3" borderId="0" applyNumberFormat="0" applyBorder="0" applyAlignment="0" applyProtection="0"/>
    <xf numFmtId="0" fontId="9" fillId="22" borderId="0" applyNumberFormat="0" applyBorder="0" applyAlignment="0" applyProtection="0"/>
    <xf numFmtId="0" fontId="23" fillId="23" borderId="4" applyNumberFormat="0" applyAlignment="0" applyProtection="0"/>
    <xf numFmtId="9" fontId="23" fillId="0" borderId="0" applyFill="0" applyBorder="0" applyAlignment="0" applyProtection="0"/>
    <xf numFmtId="0" fontId="10" fillId="16" borderId="5" applyNumberFormat="0" applyAlignment="0" applyProtection="0"/>
    <xf numFmtId="43" fontId="1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24" fillId="0" borderId="0"/>
    <xf numFmtId="0" fontId="1" fillId="0" borderId="0"/>
    <xf numFmtId="0" fontId="1" fillId="0" borderId="0"/>
  </cellStyleXfs>
  <cellXfs count="773">
    <xf numFmtId="0" fontId="0" fillId="0" borderId="0" xfId="0"/>
    <xf numFmtId="10" fontId="42" fillId="24" borderId="10" xfId="34" applyNumberFormat="1" applyFont="1" applyFill="1" applyBorder="1"/>
    <xf numFmtId="43" fontId="22" fillId="25" borderId="10" xfId="36" applyFont="1" applyFill="1" applyBorder="1"/>
    <xf numFmtId="0" fontId="0" fillId="24" borderId="10" xfId="0" applyFill="1" applyBorder="1"/>
    <xf numFmtId="0" fontId="21" fillId="24" borderId="10" xfId="0" applyFont="1" applyFill="1" applyBorder="1" applyAlignment="1">
      <alignment horizontal="center" vertical="center" wrapText="1"/>
    </xf>
    <xf numFmtId="0" fontId="22" fillId="24" borderId="10" xfId="0" applyFont="1" applyFill="1" applyBorder="1" applyAlignment="1">
      <alignment horizontal="center" vertical="center" wrapText="1"/>
    </xf>
    <xf numFmtId="43" fontId="22" fillId="24" borderId="10" xfId="36" applyFont="1" applyFill="1" applyBorder="1" applyAlignment="1">
      <alignment horizontal="center" vertical="center" wrapText="1"/>
    </xf>
    <xf numFmtId="0" fontId="22" fillId="25" borderId="10" xfId="0" applyFont="1" applyFill="1" applyBorder="1"/>
    <xf numFmtId="10" fontId="22" fillId="25" borderId="10" xfId="0" applyNumberFormat="1" applyFont="1" applyFill="1" applyBorder="1"/>
    <xf numFmtId="0" fontId="22" fillId="26" borderId="10" xfId="0" applyFont="1" applyFill="1" applyBorder="1"/>
    <xf numFmtId="43" fontId="22" fillId="26" borderId="10" xfId="36" applyFont="1" applyFill="1" applyBorder="1"/>
    <xf numFmtId="10" fontId="22" fillId="26" borderId="10" xfId="0" applyNumberFormat="1" applyFont="1" applyFill="1" applyBorder="1"/>
    <xf numFmtId="0" fontId="22" fillId="24" borderId="10" xfId="0" applyFont="1" applyFill="1" applyBorder="1"/>
    <xf numFmtId="10" fontId="22" fillId="24" borderId="10" xfId="0" applyNumberFormat="1" applyFont="1" applyFill="1" applyBorder="1"/>
    <xf numFmtId="10" fontId="22" fillId="27" borderId="10" xfId="0" applyNumberFormat="1" applyFont="1" applyFill="1" applyBorder="1"/>
    <xf numFmtId="0" fontId="22" fillId="27" borderId="10" xfId="0" applyFont="1" applyFill="1" applyBorder="1"/>
    <xf numFmtId="43" fontId="22" fillId="24" borderId="10" xfId="36" applyFont="1" applyFill="1" applyBorder="1"/>
    <xf numFmtId="0" fontId="21" fillId="24" borderId="10" xfId="0" applyFont="1" applyFill="1" applyBorder="1"/>
    <xf numFmtId="0" fontId="22" fillId="24" borderId="10" xfId="0" applyFont="1" applyFill="1" applyBorder="1" applyAlignment="1">
      <alignment wrapText="1"/>
    </xf>
    <xf numFmtId="3" fontId="21" fillId="25" borderId="10" xfId="0" applyNumberFormat="1" applyFont="1" applyFill="1" applyBorder="1" applyAlignment="1">
      <alignment wrapText="1"/>
    </xf>
    <xf numFmtId="3" fontId="22" fillId="25" borderId="10" xfId="0" applyNumberFormat="1" applyFont="1" applyFill="1" applyBorder="1"/>
    <xf numFmtId="10" fontId="22" fillId="25" borderId="10" xfId="34" applyNumberFormat="1" applyFont="1" applyFill="1" applyBorder="1" applyAlignment="1" applyProtection="1"/>
    <xf numFmtId="0" fontId="21" fillId="25" borderId="10" xfId="0" applyFont="1" applyFill="1" applyBorder="1"/>
    <xf numFmtId="1" fontId="21" fillId="25" borderId="10" xfId="0" applyNumberFormat="1" applyFont="1" applyFill="1" applyBorder="1" applyAlignment="1">
      <alignment wrapText="1"/>
    </xf>
    <xf numFmtId="3" fontId="21" fillId="24" borderId="10" xfId="0" applyNumberFormat="1" applyFont="1" applyFill="1" applyBorder="1" applyAlignment="1">
      <alignment wrapText="1"/>
    </xf>
    <xf numFmtId="0" fontId="22" fillId="24" borderId="10" xfId="0" applyFont="1" applyFill="1" applyBorder="1" applyAlignment="1">
      <alignment horizontal="center"/>
    </xf>
    <xf numFmtId="10" fontId="22" fillId="24" borderId="10" xfId="34" applyNumberFormat="1" applyFont="1" applyFill="1" applyBorder="1" applyAlignment="1" applyProtection="1"/>
    <xf numFmtId="10" fontId="22" fillId="28" borderId="10" xfId="34" applyNumberFormat="1" applyFont="1" applyFill="1" applyBorder="1" applyAlignment="1" applyProtection="1"/>
    <xf numFmtId="0" fontId="22" fillId="28" borderId="10" xfId="0" applyFont="1" applyFill="1" applyBorder="1"/>
    <xf numFmtId="3" fontId="22" fillId="24" borderId="10" xfId="0" applyNumberFormat="1" applyFont="1" applyFill="1" applyBorder="1"/>
    <xf numFmtId="1" fontId="21" fillId="24" borderId="10" xfId="0" applyNumberFormat="1" applyFont="1" applyFill="1" applyBorder="1" applyAlignment="1">
      <alignment wrapText="1"/>
    </xf>
    <xf numFmtId="0" fontId="21" fillId="24" borderId="10" xfId="0" applyFont="1" applyFill="1" applyBorder="1" applyAlignment="1">
      <alignment horizontal="center"/>
    </xf>
    <xf numFmtId="0" fontId="21" fillId="27" borderId="10" xfId="0" applyFont="1" applyFill="1" applyBorder="1"/>
    <xf numFmtId="3" fontId="22" fillId="24" borderId="10" xfId="34" applyNumberFormat="1" applyFont="1" applyFill="1" applyBorder="1" applyAlignment="1" applyProtection="1"/>
    <xf numFmtId="3" fontId="21" fillId="24" borderId="10" xfId="0" applyNumberFormat="1" applyFont="1" applyFill="1" applyBorder="1"/>
    <xf numFmtId="3" fontId="22" fillId="24" borderId="10" xfId="0" applyNumberFormat="1" applyFont="1" applyFill="1" applyBorder="1" applyAlignment="1">
      <alignment wrapText="1"/>
    </xf>
    <xf numFmtId="3" fontId="22" fillId="25" borderId="10" xfId="34" applyNumberFormat="1" applyFont="1" applyFill="1" applyBorder="1" applyAlignment="1" applyProtection="1"/>
    <xf numFmtId="3" fontId="21" fillId="25" borderId="10" xfId="0" applyNumberFormat="1" applyFont="1" applyFill="1" applyBorder="1"/>
    <xf numFmtId="3" fontId="22" fillId="25" borderId="10" xfId="0" applyNumberFormat="1" applyFont="1" applyFill="1" applyBorder="1" applyAlignment="1">
      <alignment wrapText="1"/>
    </xf>
    <xf numFmtId="0" fontId="22" fillId="25" borderId="11" xfId="0" applyFont="1" applyFill="1" applyBorder="1"/>
    <xf numFmtId="0" fontId="22" fillId="24" borderId="11" xfId="0" applyFont="1" applyFill="1" applyBorder="1"/>
    <xf numFmtId="0" fontId="21" fillId="24" borderId="12" xfId="0" applyFont="1" applyFill="1" applyBorder="1" applyAlignment="1">
      <alignment horizontal="center" vertical="center" wrapText="1"/>
    </xf>
    <xf numFmtId="43" fontId="22" fillId="25" borderId="12" xfId="36" applyFont="1" applyFill="1" applyBorder="1"/>
    <xf numFmtId="0" fontId="21" fillId="24" borderId="13" xfId="0" applyFont="1" applyFill="1" applyBorder="1"/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 wrapText="1"/>
    </xf>
    <xf numFmtId="43" fontId="22" fillId="25" borderId="14" xfId="36" applyFont="1" applyFill="1" applyBorder="1"/>
    <xf numFmtId="0" fontId="22" fillId="25" borderId="15" xfId="0" applyFont="1" applyFill="1" applyBorder="1"/>
    <xf numFmtId="43" fontId="22" fillId="24" borderId="14" xfId="36" applyFont="1" applyFill="1" applyBorder="1"/>
    <xf numFmtId="0" fontId="22" fillId="24" borderId="15" xfId="0" applyFont="1" applyFill="1" applyBorder="1"/>
    <xf numFmtId="43" fontId="22" fillId="24" borderId="14" xfId="36" applyFont="1" applyFill="1" applyBorder="1" applyAlignment="1">
      <alignment horizontal="right" wrapText="1"/>
    </xf>
    <xf numFmtId="43" fontId="22" fillId="25" borderId="14" xfId="36" applyFont="1" applyFill="1" applyBorder="1" applyAlignment="1">
      <alignment horizontal="right" wrapText="1"/>
    </xf>
    <xf numFmtId="0" fontId="42" fillId="24" borderId="11" xfId="0" applyFont="1" applyFill="1" applyBorder="1" applyAlignment="1">
      <alignment horizontal="left" wrapText="1"/>
    </xf>
    <xf numFmtId="0" fontId="42" fillId="25" borderId="11" xfId="0" applyFont="1" applyFill="1" applyBorder="1" applyAlignment="1">
      <alignment horizontal="left" wrapText="1"/>
    </xf>
    <xf numFmtId="0" fontId="22" fillId="24" borderId="15" xfId="0" applyFont="1" applyFill="1" applyBorder="1" applyAlignment="1">
      <alignment horizontal="center" vertical="center" wrapText="1"/>
    </xf>
    <xf numFmtId="10" fontId="22" fillId="25" borderId="15" xfId="0" applyNumberFormat="1" applyFont="1" applyFill="1" applyBorder="1"/>
    <xf numFmtId="0" fontId="22" fillId="26" borderId="11" xfId="0" applyFont="1" applyFill="1" applyBorder="1"/>
    <xf numFmtId="0" fontId="22" fillId="27" borderId="11" xfId="0" applyFont="1" applyFill="1" applyBorder="1"/>
    <xf numFmtId="43" fontId="22" fillId="26" borderId="12" xfId="36" applyFont="1" applyFill="1" applyBorder="1"/>
    <xf numFmtId="0" fontId="22" fillId="25" borderId="13" xfId="0" applyFont="1" applyFill="1" applyBorder="1"/>
    <xf numFmtId="0" fontId="22" fillId="26" borderId="13" xfId="0" applyFont="1" applyFill="1" applyBorder="1"/>
    <xf numFmtId="43" fontId="22" fillId="26" borderId="14" xfId="36" applyFont="1" applyFill="1" applyBorder="1"/>
    <xf numFmtId="43" fontId="22" fillId="24" borderId="12" xfId="36" applyFont="1" applyFill="1" applyBorder="1" applyAlignment="1">
      <alignment horizontal="center" vertical="center" wrapText="1"/>
    </xf>
    <xf numFmtId="10" fontId="22" fillId="26" borderId="15" xfId="0" applyNumberFormat="1" applyFont="1" applyFill="1" applyBorder="1"/>
    <xf numFmtId="0" fontId="22" fillId="25" borderId="16" xfId="0" applyFont="1" applyFill="1" applyBorder="1"/>
    <xf numFmtId="43" fontId="22" fillId="24" borderId="14" xfId="36" applyFont="1" applyFill="1" applyBorder="1" applyAlignment="1">
      <alignment horizontal="center" vertical="center" wrapText="1"/>
    </xf>
    <xf numFmtId="0" fontId="22" fillId="26" borderId="12" xfId="0" applyFont="1" applyFill="1" applyBorder="1"/>
    <xf numFmtId="0" fontId="22" fillId="25" borderId="17" xfId="0" applyFont="1" applyFill="1" applyBorder="1"/>
    <xf numFmtId="43" fontId="22" fillId="24" borderId="14" xfId="36" applyFont="1" applyFill="1" applyBorder="1" applyAlignment="1">
      <alignment horizontal="right"/>
    </xf>
    <xf numFmtId="43" fontId="22" fillId="24" borderId="12" xfId="36" applyFont="1" applyFill="1" applyBorder="1" applyAlignment="1">
      <alignment horizontal="right"/>
    </xf>
    <xf numFmtId="43" fontId="22" fillId="24" borderId="10" xfId="36" applyFont="1" applyFill="1" applyBorder="1" applyAlignment="1">
      <alignment horizontal="right"/>
    </xf>
    <xf numFmtId="43" fontId="22" fillId="25" borderId="13" xfId="36" applyFont="1" applyFill="1" applyBorder="1"/>
    <xf numFmtId="164" fontId="21" fillId="27" borderId="10" xfId="34" applyNumberFormat="1" applyFont="1" applyFill="1" applyBorder="1"/>
    <xf numFmtId="0" fontId="21" fillId="24" borderId="12" xfId="0" applyFont="1" applyFill="1" applyBorder="1"/>
    <xf numFmtId="10" fontId="22" fillId="25" borderId="18" xfId="0" applyNumberFormat="1" applyFont="1" applyFill="1" applyBorder="1"/>
    <xf numFmtId="0" fontId="21" fillId="25" borderId="19" xfId="0" applyFont="1" applyFill="1" applyBorder="1"/>
    <xf numFmtId="0" fontId="21" fillId="25" borderId="20" xfId="0" applyFont="1" applyFill="1" applyBorder="1"/>
    <xf numFmtId="0" fontId="21" fillId="25" borderId="21" xfId="0" applyFont="1" applyFill="1" applyBorder="1"/>
    <xf numFmtId="10" fontId="22" fillId="25" borderId="21" xfId="0" applyNumberFormat="1" applyFont="1" applyFill="1" applyBorder="1"/>
    <xf numFmtId="43" fontId="21" fillId="25" borderId="21" xfId="0" applyNumberFormat="1" applyFont="1" applyFill="1" applyBorder="1"/>
    <xf numFmtId="0" fontId="21" fillId="24" borderId="11" xfId="0" applyFont="1" applyFill="1" applyBorder="1" applyAlignment="1">
      <alignment wrapText="1"/>
    </xf>
    <xf numFmtId="0" fontId="21" fillId="25" borderId="11" xfId="0" applyFont="1" applyFill="1" applyBorder="1" applyAlignment="1">
      <alignment wrapText="1"/>
    </xf>
    <xf numFmtId="10" fontId="42" fillId="24" borderId="13" xfId="34" applyNumberFormat="1" applyFont="1" applyFill="1" applyBorder="1"/>
    <xf numFmtId="3" fontId="21" fillId="24" borderId="14" xfId="0" applyNumberFormat="1" applyFont="1" applyFill="1" applyBorder="1" applyAlignment="1">
      <alignment wrapText="1"/>
    </xf>
    <xf numFmtId="3" fontId="22" fillId="24" borderId="15" xfId="34" applyNumberFormat="1" applyFont="1" applyFill="1" applyBorder="1" applyAlignment="1" applyProtection="1"/>
    <xf numFmtId="3" fontId="22" fillId="24" borderId="13" xfId="34" applyNumberFormat="1" applyFont="1" applyFill="1" applyBorder="1" applyAlignment="1" applyProtection="1"/>
    <xf numFmtId="3" fontId="22" fillId="24" borderId="13" xfId="0" applyNumberFormat="1" applyFont="1" applyFill="1" applyBorder="1" applyAlignment="1">
      <alignment wrapText="1"/>
    </xf>
    <xf numFmtId="3" fontId="22" fillId="24" borderId="22" xfId="34" applyNumberFormat="1" applyFont="1" applyFill="1" applyBorder="1" applyAlignment="1" applyProtection="1"/>
    <xf numFmtId="0" fontId="0" fillId="24" borderId="12" xfId="0" applyFill="1" applyBorder="1"/>
    <xf numFmtId="0" fontId="18" fillId="24" borderId="10" xfId="0" applyFont="1" applyFill="1" applyBorder="1"/>
    <xf numFmtId="0" fontId="18" fillId="24" borderId="12" xfId="0" applyFont="1" applyFill="1" applyBorder="1"/>
    <xf numFmtId="0" fontId="21" fillId="24" borderId="23" xfId="0" applyFont="1" applyFill="1" applyBorder="1" applyAlignment="1">
      <alignment wrapText="1"/>
    </xf>
    <xf numFmtId="0" fontId="0" fillId="24" borderId="13" xfId="0" applyFill="1" applyBorder="1"/>
    <xf numFmtId="0" fontId="19" fillId="24" borderId="24" xfId="0" applyFont="1" applyFill="1" applyBorder="1" applyAlignment="1">
      <alignment wrapText="1"/>
    </xf>
    <xf numFmtId="3" fontId="18" fillId="24" borderId="21" xfId="0" applyNumberFormat="1" applyFont="1" applyFill="1" applyBorder="1"/>
    <xf numFmtId="3" fontId="19" fillId="24" borderId="21" xfId="0" applyNumberFormat="1" applyFont="1" applyFill="1" applyBorder="1" applyAlignment="1">
      <alignment wrapText="1"/>
    </xf>
    <xf numFmtId="10" fontId="43" fillId="24" borderId="21" xfId="34" applyNumberFormat="1" applyFont="1" applyFill="1" applyBorder="1"/>
    <xf numFmtId="3" fontId="19" fillId="24" borderId="21" xfId="0" applyNumberFormat="1" applyFont="1" applyFill="1" applyBorder="1" applyAlignment="1">
      <alignment horizontal="center" wrapText="1"/>
    </xf>
    <xf numFmtId="3" fontId="25" fillId="24" borderId="21" xfId="34" applyNumberFormat="1" applyFont="1" applyFill="1" applyBorder="1" applyAlignment="1" applyProtection="1"/>
    <xf numFmtId="3" fontId="19" fillId="24" borderId="21" xfId="0" applyNumberFormat="1" applyFont="1" applyFill="1" applyBorder="1" applyAlignment="1">
      <alignment horizontal="center"/>
    </xf>
    <xf numFmtId="3" fontId="25" fillId="24" borderId="21" xfId="0" applyNumberFormat="1" applyFont="1" applyFill="1" applyBorder="1" applyAlignment="1">
      <alignment horizontal="center" wrapText="1"/>
    </xf>
    <xf numFmtId="3" fontId="25" fillId="24" borderId="20" xfId="34" applyNumberFormat="1" applyFont="1" applyFill="1" applyBorder="1" applyAlignment="1" applyProtection="1"/>
    <xf numFmtId="0" fontId="42" fillId="25" borderId="23" xfId="0" applyFont="1" applyFill="1" applyBorder="1" applyAlignment="1">
      <alignment horizontal="left" wrapText="1"/>
    </xf>
    <xf numFmtId="43" fontId="22" fillId="25" borderId="25" xfId="36" applyFont="1" applyFill="1" applyBorder="1" applyAlignment="1">
      <alignment horizontal="right" wrapText="1"/>
    </xf>
    <xf numFmtId="0" fontId="22" fillId="25" borderId="26" xfId="0" applyFont="1" applyFill="1" applyBorder="1"/>
    <xf numFmtId="0" fontId="22" fillId="25" borderId="18" xfId="0" applyFont="1" applyFill="1" applyBorder="1"/>
    <xf numFmtId="0" fontId="42" fillId="24" borderId="23" xfId="0" applyFont="1" applyFill="1" applyBorder="1" applyAlignment="1">
      <alignment horizontal="left" wrapText="1"/>
    </xf>
    <xf numFmtId="43" fontId="22" fillId="24" borderId="25" xfId="36" applyFont="1" applyFill="1" applyBorder="1" applyAlignment="1">
      <alignment horizontal="right" wrapText="1"/>
    </xf>
    <xf numFmtId="43" fontId="22" fillId="24" borderId="25" xfId="36" applyFont="1" applyFill="1" applyBorder="1"/>
    <xf numFmtId="10" fontId="22" fillId="26" borderId="18" xfId="0" applyNumberFormat="1" applyFont="1" applyFill="1" applyBorder="1"/>
    <xf numFmtId="10" fontId="22" fillId="26" borderId="26" xfId="0" applyNumberFormat="1" applyFont="1" applyFill="1" applyBorder="1"/>
    <xf numFmtId="43" fontId="22" fillId="24" borderId="25" xfId="36" applyFont="1" applyFill="1" applyBorder="1" applyAlignment="1">
      <alignment horizontal="right"/>
    </xf>
    <xf numFmtId="43" fontId="22" fillId="24" borderId="27" xfId="36" applyFont="1" applyFill="1" applyBorder="1" applyAlignment="1">
      <alignment horizontal="right"/>
    </xf>
    <xf numFmtId="43" fontId="22" fillId="24" borderId="18" xfId="36" applyFont="1" applyFill="1" applyBorder="1" applyAlignment="1">
      <alignment horizontal="right"/>
    </xf>
    <xf numFmtId="10" fontId="22" fillId="26" borderId="13" xfId="0" applyNumberFormat="1" applyFont="1" applyFill="1" applyBorder="1"/>
    <xf numFmtId="43" fontId="22" fillId="26" borderId="13" xfId="36" applyFont="1" applyFill="1" applyBorder="1"/>
    <xf numFmtId="0" fontId="21" fillId="27" borderId="19" xfId="0" applyFont="1" applyFill="1" applyBorder="1"/>
    <xf numFmtId="43" fontId="22" fillId="25" borderId="24" xfId="36" applyFont="1" applyFill="1" applyBorder="1"/>
    <xf numFmtId="0" fontId="21" fillId="27" borderId="20" xfId="0" applyFont="1" applyFill="1" applyBorder="1"/>
    <xf numFmtId="43" fontId="22" fillId="25" borderId="28" xfId="36" applyFont="1" applyFill="1" applyBorder="1"/>
    <xf numFmtId="0" fontId="21" fillId="27" borderId="21" xfId="0" applyFont="1" applyFill="1" applyBorder="1"/>
    <xf numFmtId="10" fontId="22" fillId="27" borderId="21" xfId="0" applyNumberFormat="1" applyFont="1" applyFill="1" applyBorder="1"/>
    <xf numFmtId="43" fontId="22" fillId="25" borderId="21" xfId="36" applyFont="1" applyFill="1" applyBorder="1"/>
    <xf numFmtId="164" fontId="21" fillId="27" borderId="21" xfId="34" applyNumberFormat="1" applyFont="1" applyFill="1" applyBorder="1"/>
    <xf numFmtId="10" fontId="22" fillId="26" borderId="21" xfId="0" applyNumberFormat="1" applyFont="1" applyFill="1" applyBorder="1"/>
    <xf numFmtId="0" fontId="26" fillId="24" borderId="0" xfId="0" applyFont="1" applyFill="1" applyBorder="1"/>
    <xf numFmtId="0" fontId="26" fillId="24" borderId="29" xfId="0" applyFont="1" applyFill="1" applyBorder="1"/>
    <xf numFmtId="0" fontId="26" fillId="24" borderId="0" xfId="0" applyFont="1" applyFill="1"/>
    <xf numFmtId="0" fontId="41" fillId="0" borderId="0" xfId="30" applyAlignment="1" applyProtection="1"/>
    <xf numFmtId="0" fontId="28" fillId="24" borderId="10" xfId="0" applyFont="1" applyFill="1" applyBorder="1" applyAlignment="1">
      <alignment horizontal="center" vertical="center" wrapText="1"/>
    </xf>
    <xf numFmtId="3" fontId="21" fillId="25" borderId="13" xfId="0" applyNumberFormat="1" applyFont="1" applyFill="1" applyBorder="1" applyAlignment="1">
      <alignment wrapText="1"/>
    </xf>
    <xf numFmtId="0" fontId="21" fillId="24" borderId="30" xfId="0" applyFont="1" applyFill="1" applyBorder="1" applyAlignment="1">
      <alignment horizontal="center" vertical="center" wrapText="1"/>
    </xf>
    <xf numFmtId="0" fontId="21" fillId="24" borderId="17" xfId="0" applyFont="1" applyFill="1" applyBorder="1" applyAlignment="1">
      <alignment horizontal="center" vertical="center" wrapText="1"/>
    </xf>
    <xf numFmtId="0" fontId="21" fillId="28" borderId="11" xfId="0" applyFont="1" applyFill="1" applyBorder="1" applyAlignment="1">
      <alignment wrapText="1"/>
    </xf>
    <xf numFmtId="3" fontId="21" fillId="24" borderId="13" xfId="0" applyNumberFormat="1" applyFont="1" applyFill="1" applyBorder="1" applyAlignment="1">
      <alignment wrapText="1"/>
    </xf>
    <xf numFmtId="3" fontId="21" fillId="25" borderId="31" xfId="0" applyNumberFormat="1" applyFont="1" applyFill="1" applyBorder="1" applyAlignment="1">
      <alignment wrapText="1"/>
    </xf>
    <xf numFmtId="3" fontId="21" fillId="25" borderId="22" xfId="0" applyNumberFormat="1" applyFont="1" applyFill="1" applyBorder="1" applyAlignment="1">
      <alignment wrapText="1"/>
    </xf>
    <xf numFmtId="3" fontId="21" fillId="25" borderId="14" xfId="0" applyNumberFormat="1" applyFont="1" applyFill="1" applyBorder="1" applyAlignment="1">
      <alignment wrapText="1"/>
    </xf>
    <xf numFmtId="3" fontId="21" fillId="24" borderId="15" xfId="0" applyNumberFormat="1" applyFont="1" applyFill="1" applyBorder="1" applyAlignment="1">
      <alignment wrapText="1"/>
    </xf>
    <xf numFmtId="3" fontId="21" fillId="28" borderId="15" xfId="0" applyNumberFormat="1" applyFont="1" applyFill="1" applyBorder="1" applyAlignment="1">
      <alignment wrapText="1"/>
    </xf>
    <xf numFmtId="3" fontId="21" fillId="25" borderId="15" xfId="0" applyNumberFormat="1" applyFont="1" applyFill="1" applyBorder="1" applyAlignment="1">
      <alignment wrapText="1"/>
    </xf>
    <xf numFmtId="3" fontId="22" fillId="25" borderId="13" xfId="0" applyNumberFormat="1" applyFont="1" applyFill="1" applyBorder="1"/>
    <xf numFmtId="10" fontId="22" fillId="25" borderId="13" xfId="34" applyNumberFormat="1" applyFont="1" applyFill="1" applyBorder="1" applyAlignment="1" applyProtection="1"/>
    <xf numFmtId="0" fontId="21" fillId="24" borderId="16" xfId="0" applyFont="1" applyFill="1" applyBorder="1" applyAlignment="1">
      <alignment horizontal="center" vertical="center" wrapText="1"/>
    </xf>
    <xf numFmtId="0" fontId="22" fillId="24" borderId="16" xfId="0" applyFont="1" applyFill="1" applyBorder="1" applyAlignment="1">
      <alignment horizontal="center" vertical="center" wrapText="1"/>
    </xf>
    <xf numFmtId="0" fontId="22" fillId="24" borderId="17" xfId="0" applyFont="1" applyFill="1" applyBorder="1" applyAlignment="1">
      <alignment horizontal="center" vertical="center" wrapText="1"/>
    </xf>
    <xf numFmtId="3" fontId="21" fillId="25" borderId="12" xfId="0" applyNumberFormat="1" applyFont="1" applyFill="1" applyBorder="1" applyAlignment="1">
      <alignment horizontal="center" wrapText="1"/>
    </xf>
    <xf numFmtId="3" fontId="21" fillId="24" borderId="12" xfId="0" applyNumberFormat="1" applyFont="1" applyFill="1" applyBorder="1" applyAlignment="1">
      <alignment horizontal="center" wrapText="1"/>
    </xf>
    <xf numFmtId="3" fontId="21" fillId="28" borderId="12" xfId="0" applyNumberFormat="1" applyFont="1" applyFill="1" applyBorder="1" applyAlignment="1">
      <alignment horizontal="center" wrapText="1"/>
    </xf>
    <xf numFmtId="0" fontId="22" fillId="24" borderId="12" xfId="0" applyFont="1" applyFill="1" applyBorder="1" applyAlignment="1">
      <alignment horizontal="center" wrapText="1"/>
    </xf>
    <xf numFmtId="0" fontId="22" fillId="25" borderId="12" xfId="0" applyFont="1" applyFill="1" applyBorder="1" applyAlignment="1">
      <alignment horizontal="center" wrapText="1"/>
    </xf>
    <xf numFmtId="0" fontId="22" fillId="25" borderId="31" xfId="0" applyFont="1" applyFill="1" applyBorder="1" applyAlignment="1">
      <alignment horizontal="center"/>
    </xf>
    <xf numFmtId="10" fontId="22" fillId="25" borderId="22" xfId="34" applyNumberFormat="1" applyFont="1" applyFill="1" applyBorder="1" applyAlignment="1" applyProtection="1"/>
    <xf numFmtId="0" fontId="22" fillId="24" borderId="14" xfId="0" applyFont="1" applyFill="1" applyBorder="1" applyAlignment="1">
      <alignment horizontal="center"/>
    </xf>
    <xf numFmtId="10" fontId="22" fillId="24" borderId="15" xfId="34" applyNumberFormat="1" applyFont="1" applyFill="1" applyBorder="1" applyAlignment="1" applyProtection="1"/>
    <xf numFmtId="0" fontId="22" fillId="28" borderId="14" xfId="0" applyFont="1" applyFill="1" applyBorder="1" applyAlignment="1">
      <alignment horizontal="center"/>
    </xf>
    <xf numFmtId="10" fontId="22" fillId="28" borderId="15" xfId="34" applyNumberFormat="1" applyFont="1" applyFill="1" applyBorder="1" applyAlignment="1" applyProtection="1"/>
    <xf numFmtId="0" fontId="22" fillId="25" borderId="14" xfId="0" applyFont="1" applyFill="1" applyBorder="1" applyAlignment="1">
      <alignment horizontal="center"/>
    </xf>
    <xf numFmtId="10" fontId="22" fillId="25" borderId="15" xfId="34" applyNumberFormat="1" applyFont="1" applyFill="1" applyBorder="1" applyAlignment="1" applyProtection="1"/>
    <xf numFmtId="3" fontId="21" fillId="25" borderId="32" xfId="0" applyNumberFormat="1" applyFont="1" applyFill="1" applyBorder="1" applyAlignment="1">
      <alignment horizontal="center" wrapText="1"/>
    </xf>
    <xf numFmtId="3" fontId="21" fillId="25" borderId="31" xfId="0" applyNumberFormat="1" applyFont="1" applyFill="1" applyBorder="1" applyAlignment="1">
      <alignment horizontal="center" wrapText="1"/>
    </xf>
    <xf numFmtId="3" fontId="21" fillId="24" borderId="14" xfId="0" applyNumberFormat="1" applyFont="1" applyFill="1" applyBorder="1" applyAlignment="1">
      <alignment horizontal="center" wrapText="1"/>
    </xf>
    <xf numFmtId="3" fontId="21" fillId="28" borderId="14" xfId="0" applyNumberFormat="1" applyFont="1" applyFill="1" applyBorder="1" applyAlignment="1">
      <alignment horizontal="center" wrapText="1"/>
    </xf>
    <xf numFmtId="3" fontId="21" fillId="25" borderId="14" xfId="0" applyNumberFormat="1" applyFont="1" applyFill="1" applyBorder="1" applyAlignment="1">
      <alignment horizontal="center" wrapText="1"/>
    </xf>
    <xf numFmtId="0" fontId="22" fillId="24" borderId="14" xfId="0" applyFont="1" applyFill="1" applyBorder="1" applyAlignment="1">
      <alignment horizontal="center" wrapText="1"/>
    </xf>
    <xf numFmtId="0" fontId="22" fillId="25" borderId="14" xfId="0" applyFont="1" applyFill="1" applyBorder="1" applyAlignment="1">
      <alignment horizontal="center" wrapText="1"/>
    </xf>
    <xf numFmtId="0" fontId="21" fillId="25" borderId="13" xfId="0" applyFont="1" applyFill="1" applyBorder="1"/>
    <xf numFmtId="0" fontId="21" fillId="25" borderId="31" xfId="0" applyFont="1" applyFill="1" applyBorder="1"/>
    <xf numFmtId="0" fontId="21" fillId="24" borderId="14" xfId="0" applyFont="1" applyFill="1" applyBorder="1"/>
    <xf numFmtId="0" fontId="21" fillId="28" borderId="14" xfId="0" applyFont="1" applyFill="1" applyBorder="1"/>
    <xf numFmtId="0" fontId="21" fillId="25" borderId="14" xfId="0" applyFont="1" applyFill="1" applyBorder="1"/>
    <xf numFmtId="0" fontId="21" fillId="24" borderId="13" xfId="0" applyFont="1" applyFill="1" applyBorder="1" applyAlignment="1">
      <alignment horizontal="center"/>
    </xf>
    <xf numFmtId="0" fontId="22" fillId="24" borderId="33" xfId="0" applyFont="1" applyFill="1" applyBorder="1" applyAlignment="1">
      <alignment horizontal="center" vertical="center" wrapText="1"/>
    </xf>
    <xf numFmtId="10" fontId="22" fillId="25" borderId="34" xfId="34" applyNumberFormat="1" applyFont="1" applyFill="1" applyBorder="1" applyAlignment="1" applyProtection="1"/>
    <xf numFmtId="10" fontId="22" fillId="24" borderId="11" xfId="34" applyNumberFormat="1" applyFont="1" applyFill="1" applyBorder="1" applyAlignment="1" applyProtection="1"/>
    <xf numFmtId="10" fontId="22" fillId="28" borderId="11" xfId="34" applyNumberFormat="1" applyFont="1" applyFill="1" applyBorder="1" applyAlignment="1" applyProtection="1"/>
    <xf numFmtId="10" fontId="22" fillId="25" borderId="11" xfId="34" applyNumberFormat="1" applyFont="1" applyFill="1" applyBorder="1" applyAlignment="1" applyProtection="1"/>
    <xf numFmtId="0" fontId="22" fillId="24" borderId="11" xfId="0" applyFont="1" applyFill="1" applyBorder="1" applyAlignment="1">
      <alignment horizontal="center" vertical="center" wrapText="1"/>
    </xf>
    <xf numFmtId="0" fontId="28" fillId="24" borderId="12" xfId="0" applyFont="1" applyFill="1" applyBorder="1" applyAlignment="1">
      <alignment horizontal="center" vertical="center" wrapText="1"/>
    </xf>
    <xf numFmtId="0" fontId="22" fillId="24" borderId="12" xfId="0" applyFont="1" applyFill="1" applyBorder="1" applyAlignment="1">
      <alignment horizontal="center" vertical="center" wrapText="1"/>
    </xf>
    <xf numFmtId="1" fontId="21" fillId="25" borderId="13" xfId="0" applyNumberFormat="1" applyFont="1" applyFill="1" applyBorder="1" applyAlignment="1">
      <alignment wrapText="1"/>
    </xf>
    <xf numFmtId="0" fontId="22" fillId="25" borderId="12" xfId="0" applyFont="1" applyFill="1" applyBorder="1"/>
    <xf numFmtId="0" fontId="22" fillId="24" borderId="12" xfId="0" applyFont="1" applyFill="1" applyBorder="1"/>
    <xf numFmtId="0" fontId="22" fillId="28" borderId="12" xfId="0" applyFont="1" applyFill="1" applyBorder="1"/>
    <xf numFmtId="3" fontId="21" fillId="25" borderId="25" xfId="0" applyNumberFormat="1" applyFont="1" applyFill="1" applyBorder="1" applyAlignment="1">
      <alignment wrapText="1"/>
    </xf>
    <xf numFmtId="3" fontId="21" fillId="24" borderId="26" xfId="0" applyNumberFormat="1" applyFont="1" applyFill="1" applyBorder="1" applyAlignment="1">
      <alignment wrapText="1"/>
    </xf>
    <xf numFmtId="0" fontId="22" fillId="24" borderId="25" xfId="0" applyFont="1" applyFill="1" applyBorder="1" applyAlignment="1">
      <alignment horizontal="center"/>
    </xf>
    <xf numFmtId="3" fontId="22" fillId="25" borderId="18" xfId="0" applyNumberFormat="1" applyFont="1" applyFill="1" applyBorder="1"/>
    <xf numFmtId="10" fontId="22" fillId="24" borderId="18" xfId="34" applyNumberFormat="1" applyFont="1" applyFill="1" applyBorder="1" applyAlignment="1" applyProtection="1"/>
    <xf numFmtId="10" fontId="22" fillId="24" borderId="26" xfId="34" applyNumberFormat="1" applyFont="1" applyFill="1" applyBorder="1" applyAlignment="1" applyProtection="1"/>
    <xf numFmtId="0" fontId="22" fillId="24" borderId="25" xfId="0" applyFont="1" applyFill="1" applyBorder="1" applyAlignment="1">
      <alignment horizontal="center" wrapText="1"/>
    </xf>
    <xf numFmtId="3" fontId="21" fillId="25" borderId="18" xfId="0" applyNumberFormat="1" applyFont="1" applyFill="1" applyBorder="1" applyAlignment="1">
      <alignment wrapText="1"/>
    </xf>
    <xf numFmtId="0" fontId="21" fillId="24" borderId="25" xfId="0" applyFont="1" applyFill="1" applyBorder="1"/>
    <xf numFmtId="0" fontId="21" fillId="25" borderId="18" xfId="0" applyFont="1" applyFill="1" applyBorder="1"/>
    <xf numFmtId="3" fontId="21" fillId="24" borderId="25" xfId="0" applyNumberFormat="1" applyFont="1" applyFill="1" applyBorder="1" applyAlignment="1">
      <alignment horizontal="center" wrapText="1"/>
    </xf>
    <xf numFmtId="0" fontId="22" fillId="24" borderId="27" xfId="0" applyFont="1" applyFill="1" applyBorder="1" applyAlignment="1">
      <alignment horizontal="center" wrapText="1"/>
    </xf>
    <xf numFmtId="10" fontId="22" fillId="24" borderId="23" xfId="34" applyNumberFormat="1" applyFont="1" applyFill="1" applyBorder="1" applyAlignment="1" applyProtection="1"/>
    <xf numFmtId="1" fontId="21" fillId="25" borderId="18" xfId="0" applyNumberFormat="1" applyFont="1" applyFill="1" applyBorder="1" applyAlignment="1">
      <alignment wrapText="1"/>
    </xf>
    <xf numFmtId="0" fontId="22" fillId="24" borderId="13" xfId="0" applyFont="1" applyFill="1" applyBorder="1"/>
    <xf numFmtId="0" fontId="22" fillId="24" borderId="13" xfId="0" applyFont="1" applyFill="1" applyBorder="1" applyAlignment="1">
      <alignment horizontal="center"/>
    </xf>
    <xf numFmtId="0" fontId="21" fillId="24" borderId="24" xfId="0" applyFont="1" applyFill="1" applyBorder="1" applyAlignment="1">
      <alignment wrapText="1"/>
    </xf>
    <xf numFmtId="3" fontId="21" fillId="24" borderId="21" xfId="0" applyNumberFormat="1" applyFont="1" applyFill="1" applyBorder="1" applyAlignment="1">
      <alignment wrapText="1"/>
    </xf>
    <xf numFmtId="3" fontId="21" fillId="24" borderId="21" xfId="0" applyNumberFormat="1" applyFont="1" applyFill="1" applyBorder="1" applyAlignment="1">
      <alignment horizontal="center" wrapText="1"/>
    </xf>
    <xf numFmtId="3" fontId="22" fillId="24" borderId="21" xfId="0" applyNumberFormat="1" applyFont="1" applyFill="1" applyBorder="1"/>
    <xf numFmtId="10" fontId="22" fillId="24" borderId="21" xfId="34" applyNumberFormat="1" applyFont="1" applyFill="1" applyBorder="1" applyAlignment="1" applyProtection="1"/>
    <xf numFmtId="0" fontId="21" fillId="24" borderId="21" xfId="0" applyFont="1" applyFill="1" applyBorder="1" applyAlignment="1">
      <alignment wrapText="1"/>
    </xf>
    <xf numFmtId="0" fontId="21" fillId="24" borderId="21" xfId="0" applyFont="1" applyFill="1" applyBorder="1"/>
    <xf numFmtId="0" fontId="21" fillId="24" borderId="21" xfId="0" applyFont="1" applyFill="1" applyBorder="1" applyAlignment="1">
      <alignment horizontal="center"/>
    </xf>
    <xf numFmtId="0" fontId="21" fillId="24" borderId="21" xfId="0" applyFont="1" applyFill="1" applyBorder="1" applyAlignment="1">
      <alignment horizontal="center" wrapText="1"/>
    </xf>
    <xf numFmtId="0" fontId="22" fillId="24" borderId="21" xfId="0" applyFont="1" applyFill="1" applyBorder="1" applyAlignment="1">
      <alignment horizontal="center" wrapText="1"/>
    </xf>
    <xf numFmtId="1" fontId="21" fillId="24" borderId="21" xfId="0" applyNumberFormat="1" applyFont="1" applyFill="1" applyBorder="1" applyAlignment="1">
      <alignment wrapText="1"/>
    </xf>
    <xf numFmtId="10" fontId="22" fillId="24" borderId="20" xfId="34" applyNumberFormat="1" applyFont="1" applyFill="1" applyBorder="1" applyAlignment="1" applyProtection="1"/>
    <xf numFmtId="0" fontId="30" fillId="24" borderId="12" xfId="0" applyFont="1" applyFill="1" applyBorder="1" applyAlignment="1">
      <alignment vertical="center"/>
    </xf>
    <xf numFmtId="0" fontId="30" fillId="24" borderId="10" xfId="0" applyFont="1" applyFill="1" applyBorder="1" applyAlignment="1">
      <alignment vertical="center"/>
    </xf>
    <xf numFmtId="43" fontId="22" fillId="25" borderId="31" xfId="36" applyFont="1" applyFill="1" applyBorder="1"/>
    <xf numFmtId="10" fontId="22" fillId="25" borderId="13" xfId="0" applyNumberFormat="1" applyFont="1" applyFill="1" applyBorder="1"/>
    <xf numFmtId="10" fontId="22" fillId="25" borderId="22" xfId="0" applyNumberFormat="1" applyFont="1" applyFill="1" applyBorder="1"/>
    <xf numFmtId="43" fontId="22" fillId="25" borderId="30" xfId="36" applyFont="1" applyFill="1" applyBorder="1" applyAlignment="1">
      <alignment horizontal="right" wrapText="1"/>
    </xf>
    <xf numFmtId="10" fontId="22" fillId="25" borderId="16" xfId="0" applyNumberFormat="1" applyFont="1" applyFill="1" applyBorder="1"/>
    <xf numFmtId="10" fontId="22" fillId="25" borderId="17" xfId="0" applyNumberFormat="1" applyFont="1" applyFill="1" applyBorder="1"/>
    <xf numFmtId="0" fontId="21" fillId="24" borderId="31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2" fillId="24" borderId="13" xfId="0" applyFont="1" applyFill="1" applyBorder="1" applyAlignment="1">
      <alignment horizontal="center" vertical="center" wrapText="1"/>
    </xf>
    <xf numFmtId="0" fontId="22" fillId="24" borderId="22" xfId="0" applyFont="1" applyFill="1" applyBorder="1" applyAlignment="1">
      <alignment horizontal="center" vertical="center" wrapText="1"/>
    </xf>
    <xf numFmtId="0" fontId="21" fillId="24" borderId="35" xfId="0" applyFont="1" applyFill="1" applyBorder="1" applyAlignment="1">
      <alignment horizontal="center" vertical="center" wrapText="1"/>
    </xf>
    <xf numFmtId="0" fontId="21" fillId="24" borderId="36" xfId="0" applyFont="1" applyFill="1" applyBorder="1" applyAlignment="1">
      <alignment horizontal="center" vertical="center" wrapText="1"/>
    </xf>
    <xf numFmtId="0" fontId="22" fillId="24" borderId="36" xfId="0" applyFont="1" applyFill="1" applyBorder="1" applyAlignment="1">
      <alignment horizontal="center" vertical="center" wrapText="1"/>
    </xf>
    <xf numFmtId="0" fontId="22" fillId="24" borderId="37" xfId="0" applyFont="1" applyFill="1" applyBorder="1" applyAlignment="1">
      <alignment horizontal="center" vertical="center" wrapText="1"/>
    </xf>
    <xf numFmtId="0" fontId="21" fillId="25" borderId="36" xfId="0" applyFont="1" applyFill="1" applyBorder="1"/>
    <xf numFmtId="0" fontId="22" fillId="25" borderId="22" xfId="0" applyFont="1" applyFill="1" applyBorder="1"/>
    <xf numFmtId="0" fontId="21" fillId="24" borderId="37" xfId="0" applyFont="1" applyFill="1" applyBorder="1" applyAlignment="1">
      <alignment horizontal="center" vertical="center" wrapText="1"/>
    </xf>
    <xf numFmtId="165" fontId="22" fillId="25" borderId="31" xfId="36" applyNumberFormat="1" applyFont="1" applyFill="1" applyBorder="1"/>
    <xf numFmtId="165" fontId="22" fillId="25" borderId="14" xfId="36" applyNumberFormat="1" applyFont="1" applyFill="1" applyBorder="1" applyAlignment="1">
      <alignment horizontal="right" wrapText="1"/>
    </xf>
    <xf numFmtId="165" fontId="22" fillId="24" borderId="14" xfId="36" applyNumberFormat="1" applyFont="1" applyFill="1" applyBorder="1" applyAlignment="1">
      <alignment horizontal="right" wrapText="1"/>
    </xf>
    <xf numFmtId="165" fontId="22" fillId="24" borderId="14" xfId="36" applyNumberFormat="1" applyFont="1" applyFill="1" applyBorder="1"/>
    <xf numFmtId="165" fontId="22" fillId="25" borderId="14" xfId="36" applyNumberFormat="1" applyFont="1" applyFill="1" applyBorder="1"/>
    <xf numFmtId="165" fontId="22" fillId="25" borderId="30" xfId="36" applyNumberFormat="1" applyFont="1" applyFill="1" applyBorder="1" applyAlignment="1">
      <alignment horizontal="right" wrapText="1"/>
    </xf>
    <xf numFmtId="165" fontId="21" fillId="25" borderId="24" xfId="0" applyNumberFormat="1" applyFont="1" applyFill="1" applyBorder="1"/>
    <xf numFmtId="165" fontId="21" fillId="25" borderId="38" xfId="0" applyNumberFormat="1" applyFont="1" applyFill="1" applyBorder="1"/>
    <xf numFmtId="4" fontId="21" fillId="24" borderId="35" xfId="0" applyNumberFormat="1" applyFont="1" applyFill="1" applyBorder="1" applyAlignment="1">
      <alignment horizontal="center" vertical="center" wrapText="1"/>
    </xf>
    <xf numFmtId="4" fontId="22" fillId="25" borderId="31" xfId="36" applyNumberFormat="1" applyFont="1" applyFill="1" applyBorder="1"/>
    <xf numFmtId="4" fontId="22" fillId="25" borderId="14" xfId="36" applyNumberFormat="1" applyFont="1" applyFill="1" applyBorder="1" applyAlignment="1">
      <alignment horizontal="right" wrapText="1"/>
    </xf>
    <xf numFmtId="4" fontId="22" fillId="24" borderId="14" xfId="36" applyNumberFormat="1" applyFont="1" applyFill="1" applyBorder="1" applyAlignment="1">
      <alignment horizontal="right" wrapText="1"/>
    </xf>
    <xf numFmtId="4" fontId="22" fillId="24" borderId="14" xfId="36" applyNumberFormat="1" applyFont="1" applyFill="1" applyBorder="1"/>
    <xf numFmtId="4" fontId="22" fillId="25" borderId="14" xfId="36" applyNumberFormat="1" applyFont="1" applyFill="1" applyBorder="1"/>
    <xf numFmtId="4" fontId="22" fillId="25" borderId="30" xfId="36" applyNumberFormat="1" applyFont="1" applyFill="1" applyBorder="1" applyAlignment="1">
      <alignment horizontal="right" wrapText="1"/>
    </xf>
    <xf numFmtId="4" fontId="21" fillId="25" borderId="21" xfId="0" applyNumberFormat="1" applyFont="1" applyFill="1" applyBorder="1"/>
    <xf numFmtId="0" fontId="31" fillId="24" borderId="12" xfId="0" applyFont="1" applyFill="1" applyBorder="1" applyAlignment="1">
      <alignment vertical="center"/>
    </xf>
    <xf numFmtId="0" fontId="31" fillId="24" borderId="10" xfId="0" applyFont="1" applyFill="1" applyBorder="1" applyAlignment="1">
      <alignment vertical="center"/>
    </xf>
    <xf numFmtId="3" fontId="21" fillId="24" borderId="31" xfId="0" applyNumberFormat="1" applyFont="1" applyFill="1" applyBorder="1" applyAlignment="1">
      <alignment wrapText="1"/>
    </xf>
    <xf numFmtId="3" fontId="21" fillId="24" borderId="30" xfId="0" applyNumberFormat="1" applyFont="1" applyFill="1" applyBorder="1" applyAlignment="1">
      <alignment wrapText="1"/>
    </xf>
    <xf numFmtId="3" fontId="21" fillId="24" borderId="16" xfId="0" applyNumberFormat="1" applyFont="1" applyFill="1" applyBorder="1" applyAlignment="1">
      <alignment wrapText="1"/>
    </xf>
    <xf numFmtId="10" fontId="42" fillId="24" borderId="16" xfId="34" applyNumberFormat="1" applyFont="1" applyFill="1" applyBorder="1"/>
    <xf numFmtId="3" fontId="22" fillId="24" borderId="17" xfId="34" applyNumberFormat="1" applyFont="1" applyFill="1" applyBorder="1" applyAlignment="1" applyProtection="1"/>
    <xf numFmtId="3" fontId="22" fillId="24" borderId="16" xfId="0" applyNumberFormat="1" applyFont="1" applyFill="1" applyBorder="1"/>
    <xf numFmtId="3" fontId="22" fillId="24" borderId="16" xfId="34" applyNumberFormat="1" applyFont="1" applyFill="1" applyBorder="1" applyAlignment="1" applyProtection="1"/>
    <xf numFmtId="3" fontId="22" fillId="24" borderId="16" xfId="0" applyNumberFormat="1" applyFont="1" applyFill="1" applyBorder="1" applyAlignment="1">
      <alignment wrapText="1"/>
    </xf>
    <xf numFmtId="3" fontId="21" fillId="24" borderId="16" xfId="0" applyNumberFormat="1" applyFont="1" applyFill="1" applyBorder="1"/>
    <xf numFmtId="0" fontId="26" fillId="0" borderId="39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3" fontId="34" fillId="0" borderId="42" xfId="0" applyNumberFormat="1" applyFont="1" applyBorder="1"/>
    <xf numFmtId="3" fontId="26" fillId="0" borderId="43" xfId="0" applyNumberFormat="1" applyFont="1" applyBorder="1" applyAlignment="1">
      <alignment wrapText="1"/>
    </xf>
    <xf numFmtId="3" fontId="34" fillId="0" borderId="44" xfId="0" applyNumberFormat="1" applyFont="1" applyBorder="1"/>
    <xf numFmtId="10" fontId="26" fillId="0" borderId="45" xfId="0" applyNumberFormat="1" applyFont="1" applyBorder="1"/>
    <xf numFmtId="3" fontId="26" fillId="0" borderId="46" xfId="0" applyNumberFormat="1" applyFont="1" applyBorder="1" applyAlignment="1">
      <alignment wrapText="1"/>
    </xf>
    <xf numFmtId="3" fontId="26" fillId="0" borderId="47" xfId="0" applyNumberFormat="1" applyFont="1" applyBorder="1" applyAlignment="1">
      <alignment wrapText="1"/>
    </xf>
    <xf numFmtId="3" fontId="34" fillId="0" borderId="48" xfId="0" applyNumberFormat="1" applyFont="1" applyBorder="1"/>
    <xf numFmtId="10" fontId="26" fillId="0" borderId="49" xfId="0" applyNumberFormat="1" applyFont="1" applyBorder="1"/>
    <xf numFmtId="10" fontId="26" fillId="0" borderId="50" xfId="0" applyNumberFormat="1" applyFont="1" applyBorder="1"/>
    <xf numFmtId="3" fontId="26" fillId="0" borderId="51" xfId="0" applyNumberFormat="1" applyFont="1" applyBorder="1" applyAlignment="1">
      <alignment horizontal="right" vertical="center" wrapText="1"/>
    </xf>
    <xf numFmtId="3" fontId="26" fillId="0" borderId="52" xfId="0" applyNumberFormat="1" applyFont="1" applyBorder="1" applyAlignment="1">
      <alignment horizontal="right" vertical="center" wrapText="1"/>
    </xf>
    <xf numFmtId="10" fontId="26" fillId="0" borderId="53" xfId="0" applyNumberFormat="1" applyFont="1" applyBorder="1"/>
    <xf numFmtId="3" fontId="26" fillId="0" borderId="13" xfId="0" applyNumberFormat="1" applyFont="1" applyBorder="1" applyAlignment="1">
      <alignment horizontal="center" vertical="center" wrapText="1"/>
    </xf>
    <xf numFmtId="10" fontId="26" fillId="0" borderId="54" xfId="0" applyNumberFormat="1" applyFont="1" applyBorder="1"/>
    <xf numFmtId="10" fontId="26" fillId="0" borderId="55" xfId="0" applyNumberFormat="1" applyFont="1" applyBorder="1"/>
    <xf numFmtId="3" fontId="26" fillId="0" borderId="56" xfId="0" applyNumberFormat="1" applyFont="1" applyBorder="1" applyAlignment="1">
      <alignment wrapText="1"/>
    </xf>
    <xf numFmtId="3" fontId="26" fillId="0" borderId="14" xfId="0" applyNumberFormat="1" applyFont="1" applyBorder="1" applyAlignment="1">
      <alignment horizontal="right" vertical="center" wrapText="1"/>
    </xf>
    <xf numFmtId="3" fontId="26" fillId="0" borderId="10" xfId="0" applyNumberFormat="1" applyFont="1" applyBorder="1" applyAlignment="1">
      <alignment horizontal="right" vertical="center" wrapText="1"/>
    </xf>
    <xf numFmtId="10" fontId="26" fillId="0" borderId="57" xfId="0" applyNumberFormat="1" applyFont="1" applyBorder="1"/>
    <xf numFmtId="3" fontId="26" fillId="0" borderId="10" xfId="0" applyNumberFormat="1" applyFont="1" applyBorder="1" applyAlignment="1">
      <alignment horizontal="center" vertical="center" wrapText="1"/>
    </xf>
    <xf numFmtId="10" fontId="26" fillId="0" borderId="58" xfId="0" applyNumberFormat="1" applyFont="1" applyBorder="1"/>
    <xf numFmtId="10" fontId="26" fillId="0" borderId="59" xfId="0" applyNumberFormat="1" applyFont="1" applyBorder="1"/>
    <xf numFmtId="3" fontId="26" fillId="0" borderId="60" xfId="0" applyNumberFormat="1" applyFont="1" applyBorder="1" applyAlignment="1">
      <alignment wrapText="1"/>
    </xf>
    <xf numFmtId="10" fontId="26" fillId="0" borderId="61" xfId="0" applyNumberFormat="1" applyFont="1" applyBorder="1"/>
    <xf numFmtId="3" fontId="26" fillId="0" borderId="52" xfId="0" applyNumberFormat="1" applyFont="1" applyBorder="1" applyAlignment="1">
      <alignment horizontal="center" vertical="center" wrapText="1"/>
    </xf>
    <xf numFmtId="10" fontId="26" fillId="0" borderId="62" xfId="0" applyNumberFormat="1" applyFont="1" applyBorder="1"/>
    <xf numFmtId="0" fontId="26" fillId="0" borderId="63" xfId="0" applyFont="1" applyFill="1" applyBorder="1"/>
    <xf numFmtId="0" fontId="34" fillId="28" borderId="11" xfId="0" applyFont="1" applyFill="1" applyBorder="1"/>
    <xf numFmtId="3" fontId="26" fillId="0" borderId="64" xfId="0" applyNumberFormat="1" applyFont="1" applyBorder="1"/>
    <xf numFmtId="3" fontId="26" fillId="0" borderId="47" xfId="0" applyNumberFormat="1" applyFont="1" applyBorder="1"/>
    <xf numFmtId="3" fontId="26" fillId="0" borderId="14" xfId="0" applyNumberFormat="1" applyFont="1" applyBorder="1" applyAlignment="1">
      <alignment horizontal="center" vertical="center" wrapText="1"/>
    </xf>
    <xf numFmtId="0" fontId="26" fillId="0" borderId="65" xfId="0" applyFont="1" applyFill="1" applyBorder="1"/>
    <xf numFmtId="0" fontId="34" fillId="28" borderId="33" xfId="0" applyFont="1" applyFill="1" applyBorder="1"/>
    <xf numFmtId="3" fontId="26" fillId="0" borderId="66" xfId="0" applyNumberFormat="1" applyFont="1" applyBorder="1"/>
    <xf numFmtId="3" fontId="34" fillId="0" borderId="67" xfId="0" applyNumberFormat="1" applyFont="1" applyBorder="1"/>
    <xf numFmtId="10" fontId="26" fillId="0" borderId="68" xfId="0" applyNumberFormat="1" applyFont="1" applyBorder="1"/>
    <xf numFmtId="3" fontId="26" fillId="0" borderId="69" xfId="0" applyNumberFormat="1" applyFont="1" applyBorder="1" applyAlignment="1">
      <alignment wrapText="1"/>
    </xf>
    <xf numFmtId="10" fontId="26" fillId="0" borderId="70" xfId="0" applyNumberFormat="1" applyFont="1" applyBorder="1"/>
    <xf numFmtId="3" fontId="26" fillId="0" borderId="71" xfId="0" applyNumberFormat="1" applyFont="1" applyBorder="1"/>
    <xf numFmtId="3" fontId="26" fillId="0" borderId="71" xfId="0" applyNumberFormat="1" applyFont="1" applyBorder="1" applyAlignment="1">
      <alignment wrapText="1"/>
    </xf>
    <xf numFmtId="10" fontId="26" fillId="0" borderId="72" xfId="0" applyNumberFormat="1" applyFont="1" applyBorder="1"/>
    <xf numFmtId="3" fontId="26" fillId="0" borderId="30" xfId="0" applyNumberFormat="1" applyFont="1" applyBorder="1" applyAlignment="1">
      <alignment horizontal="right" vertical="center" wrapText="1"/>
    </xf>
    <xf numFmtId="3" fontId="26" fillId="0" borderId="16" xfId="0" applyNumberFormat="1" applyFont="1" applyBorder="1" applyAlignment="1">
      <alignment horizontal="right" vertical="center" wrapText="1"/>
    </xf>
    <xf numFmtId="10" fontId="26" fillId="0" borderId="73" xfId="0" applyNumberFormat="1" applyFont="1" applyBorder="1"/>
    <xf numFmtId="3" fontId="26" fillId="0" borderId="30" xfId="0" applyNumberFormat="1" applyFont="1" applyBorder="1" applyAlignment="1">
      <alignment horizontal="center" vertical="center" wrapText="1"/>
    </xf>
    <xf numFmtId="3" fontId="26" fillId="0" borderId="16" xfId="0" applyNumberFormat="1" applyFont="1" applyBorder="1" applyAlignment="1">
      <alignment horizontal="center" vertical="center" wrapText="1"/>
    </xf>
    <xf numFmtId="10" fontId="26" fillId="0" borderId="74" xfId="0" applyNumberFormat="1" applyFont="1" applyBorder="1"/>
    <xf numFmtId="0" fontId="26" fillId="0" borderId="43" xfId="0" applyFont="1" applyBorder="1"/>
    <xf numFmtId="0" fontId="26" fillId="0" borderId="75" xfId="0" applyFont="1" applyBorder="1"/>
    <xf numFmtId="3" fontId="26" fillId="0" borderId="46" xfId="36" applyNumberFormat="1" applyFont="1" applyFill="1" applyBorder="1" applyAlignment="1" applyProtection="1"/>
    <xf numFmtId="3" fontId="26" fillId="0" borderId="44" xfId="36" applyNumberFormat="1" applyFont="1" applyFill="1" applyBorder="1" applyAlignment="1" applyProtection="1"/>
    <xf numFmtId="10" fontId="26" fillId="0" borderId="75" xfId="0" applyNumberFormat="1" applyFont="1" applyBorder="1"/>
    <xf numFmtId="3" fontId="26" fillId="0" borderId="31" xfId="0" applyNumberFormat="1" applyFont="1" applyBorder="1" applyAlignment="1">
      <alignment horizontal="right" vertical="center" wrapText="1"/>
    </xf>
    <xf numFmtId="3" fontId="26" fillId="0" borderId="13" xfId="0" applyNumberFormat="1" applyFont="1" applyBorder="1" applyAlignment="1">
      <alignment horizontal="right" vertical="center" wrapText="1"/>
    </xf>
    <xf numFmtId="10" fontId="26" fillId="0" borderId="76" xfId="0" applyNumberFormat="1" applyFont="1" applyBorder="1"/>
    <xf numFmtId="0" fontId="26" fillId="0" borderId="56" xfId="0" applyFont="1" applyBorder="1"/>
    <xf numFmtId="0" fontId="26" fillId="0" borderId="50" xfId="0" applyFont="1" applyBorder="1"/>
    <xf numFmtId="3" fontId="26" fillId="0" borderId="47" xfId="36" applyNumberFormat="1" applyFont="1" applyFill="1" applyBorder="1" applyAlignment="1" applyProtection="1"/>
    <xf numFmtId="3" fontId="26" fillId="0" borderId="48" xfId="36" applyNumberFormat="1" applyFont="1" applyFill="1" applyBorder="1" applyAlignment="1" applyProtection="1"/>
    <xf numFmtId="10" fontId="26" fillId="0" borderId="47" xfId="34" applyNumberFormat="1" applyFont="1" applyFill="1" applyBorder="1" applyAlignment="1" applyProtection="1"/>
    <xf numFmtId="10" fontId="26" fillId="29" borderId="49" xfId="0" applyNumberFormat="1" applyFont="1" applyFill="1" applyBorder="1"/>
    <xf numFmtId="10" fontId="26" fillId="30" borderId="49" xfId="0" applyNumberFormat="1" applyFont="1" applyFill="1" applyBorder="1"/>
    <xf numFmtId="10" fontId="26" fillId="31" borderId="57" xfId="0" applyNumberFormat="1" applyFont="1" applyFill="1" applyBorder="1"/>
    <xf numFmtId="10" fontId="26" fillId="29" borderId="57" xfId="0" applyNumberFormat="1" applyFont="1" applyFill="1" applyBorder="1"/>
    <xf numFmtId="166" fontId="26" fillId="0" borderId="47" xfId="36" applyNumberFormat="1" applyFont="1" applyFill="1" applyBorder="1" applyAlignment="1" applyProtection="1"/>
    <xf numFmtId="166" fontId="26" fillId="0" borderId="48" xfId="36" applyNumberFormat="1" applyFont="1" applyFill="1" applyBorder="1" applyAlignment="1" applyProtection="1"/>
    <xf numFmtId="0" fontId="26" fillId="0" borderId="67" xfId="0" applyFont="1" applyBorder="1"/>
    <xf numFmtId="0" fontId="26" fillId="0" borderId="72" xfId="0" applyFont="1" applyBorder="1"/>
    <xf numFmtId="3" fontId="26" fillId="0" borderId="71" xfId="36" applyNumberFormat="1" applyFont="1" applyFill="1" applyBorder="1" applyAlignment="1" applyProtection="1"/>
    <xf numFmtId="3" fontId="26" fillId="0" borderId="67" xfId="36" applyNumberFormat="1" applyFont="1" applyFill="1" applyBorder="1" applyAlignment="1" applyProtection="1"/>
    <xf numFmtId="10" fontId="26" fillId="31" borderId="49" xfId="0" applyNumberFormat="1" applyFont="1" applyFill="1" applyBorder="1"/>
    <xf numFmtId="166" fontId="26" fillId="0" borderId="71" xfId="36" applyNumberFormat="1" applyFont="1" applyFill="1" applyBorder="1" applyAlignment="1" applyProtection="1"/>
    <xf numFmtId="166" fontId="26" fillId="0" borderId="67" xfId="36" applyNumberFormat="1" applyFont="1" applyFill="1" applyBorder="1" applyAlignment="1" applyProtection="1"/>
    <xf numFmtId="10" fontId="26" fillId="29" borderId="73" xfId="0" applyNumberFormat="1" applyFont="1" applyFill="1" applyBorder="1"/>
    <xf numFmtId="0" fontId="32" fillId="0" borderId="18" xfId="0" applyFont="1" applyBorder="1" applyAlignment="1">
      <alignment horizontal="center" vertical="center" wrapText="1"/>
    </xf>
    <xf numFmtId="0" fontId="26" fillId="0" borderId="51" xfId="0" applyFont="1" applyFill="1" applyBorder="1"/>
    <xf numFmtId="10" fontId="26" fillId="0" borderId="52" xfId="0" applyNumberFormat="1" applyFont="1" applyBorder="1"/>
    <xf numFmtId="10" fontId="26" fillId="32" borderId="52" xfId="0" applyNumberFormat="1" applyFont="1" applyFill="1" applyBorder="1"/>
    <xf numFmtId="10" fontId="26" fillId="33" borderId="52" xfId="0" applyNumberFormat="1" applyFont="1" applyFill="1" applyBorder="1"/>
    <xf numFmtId="10" fontId="26" fillId="0" borderId="77" xfId="0" applyNumberFormat="1" applyFont="1" applyBorder="1"/>
    <xf numFmtId="0" fontId="26" fillId="0" borderId="14" xfId="0" applyFont="1" applyFill="1" applyBorder="1"/>
    <xf numFmtId="10" fontId="26" fillId="0" borderId="10" xfId="0" applyNumberFormat="1" applyFont="1" applyBorder="1"/>
    <xf numFmtId="10" fontId="26" fillId="32" borderId="10" xfId="0" applyNumberFormat="1" applyFont="1" applyFill="1" applyBorder="1"/>
    <xf numFmtId="10" fontId="26" fillId="0" borderId="15" xfId="0" applyNumberFormat="1" applyFont="1" applyBorder="1"/>
    <xf numFmtId="10" fontId="26" fillId="33" borderId="10" xfId="0" applyNumberFormat="1" applyFont="1" applyFill="1" applyBorder="1"/>
    <xf numFmtId="0" fontId="26" fillId="0" borderId="30" xfId="0" applyFont="1" applyFill="1" applyBorder="1"/>
    <xf numFmtId="10" fontId="26" fillId="0" borderId="16" xfId="0" applyNumberFormat="1" applyFont="1" applyBorder="1"/>
    <xf numFmtId="10" fontId="26" fillId="32" borderId="16" xfId="0" applyNumberFormat="1" applyFont="1" applyFill="1" applyBorder="1"/>
    <xf numFmtId="10" fontId="26" fillId="0" borderId="17" xfId="0" applyNumberFormat="1" applyFont="1" applyBorder="1"/>
    <xf numFmtId="0" fontId="26" fillId="0" borderId="51" xfId="0" applyFont="1" applyBorder="1"/>
    <xf numFmtId="10" fontId="26" fillId="34" borderId="52" xfId="0" applyNumberFormat="1" applyFont="1" applyFill="1" applyBorder="1"/>
    <xf numFmtId="10" fontId="26" fillId="34" borderId="77" xfId="0" applyNumberFormat="1" applyFont="1" applyFill="1" applyBorder="1"/>
    <xf numFmtId="0" fontId="26" fillId="0" borderId="14" xfId="0" applyFont="1" applyBorder="1"/>
    <xf numFmtId="10" fontId="26" fillId="33" borderId="15" xfId="0" applyNumberFormat="1" applyFont="1" applyFill="1" applyBorder="1"/>
    <xf numFmtId="10" fontId="26" fillId="32" borderId="15" xfId="0" applyNumberFormat="1" applyFont="1" applyFill="1" applyBorder="1"/>
    <xf numFmtId="0" fontId="26" fillId="0" borderId="30" xfId="0" applyFont="1" applyBorder="1"/>
    <xf numFmtId="10" fontId="22" fillId="30" borderId="21" xfId="34" applyNumberFormat="1" applyFont="1" applyFill="1" applyBorder="1" applyAlignment="1" applyProtection="1"/>
    <xf numFmtId="10" fontId="22" fillId="35" borderId="21" xfId="34" applyNumberFormat="1" applyFont="1" applyFill="1" applyBorder="1" applyAlignment="1" applyProtection="1"/>
    <xf numFmtId="0" fontId="33" fillId="0" borderId="78" xfId="0" applyFont="1" applyBorder="1" applyAlignment="1">
      <alignment vertical="center" textRotation="90"/>
    </xf>
    <xf numFmtId="0" fontId="33" fillId="0" borderId="79" xfId="0" applyFont="1" applyBorder="1" applyAlignment="1">
      <alignment vertical="center" textRotation="90"/>
    </xf>
    <xf numFmtId="10" fontId="26" fillId="0" borderId="80" xfId="0" applyNumberFormat="1" applyFont="1" applyBorder="1"/>
    <xf numFmtId="0" fontId="26" fillId="0" borderId="81" xfId="0" applyFont="1" applyBorder="1" applyAlignment="1">
      <alignment horizontal="center" vertical="center" wrapText="1"/>
    </xf>
    <xf numFmtId="0" fontId="26" fillId="0" borderId="8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84" xfId="0" applyFont="1" applyBorder="1" applyAlignment="1">
      <alignment horizontal="center" vertical="center" wrapText="1"/>
    </xf>
    <xf numFmtId="0" fontId="26" fillId="0" borderId="85" xfId="0" applyFont="1" applyBorder="1" applyAlignment="1">
      <alignment horizontal="center" vertical="center" wrapText="1"/>
    </xf>
    <xf numFmtId="0" fontId="26" fillId="0" borderId="86" xfId="0" applyFont="1" applyBorder="1" applyAlignment="1">
      <alignment horizontal="center" vertical="center" wrapText="1"/>
    </xf>
    <xf numFmtId="0" fontId="26" fillId="0" borderId="87" xfId="0" applyFont="1" applyBorder="1" applyAlignment="1">
      <alignment horizontal="center" vertical="center" wrapText="1"/>
    </xf>
    <xf numFmtId="0" fontId="26" fillId="0" borderId="10" xfId="0" applyFont="1" applyBorder="1"/>
    <xf numFmtId="3" fontId="26" fillId="0" borderId="10" xfId="0" applyNumberFormat="1" applyFont="1" applyBorder="1" applyAlignment="1">
      <alignment wrapText="1"/>
    </xf>
    <xf numFmtId="3" fontId="34" fillId="0" borderId="10" xfId="0" applyNumberFormat="1" applyFont="1" applyBorder="1"/>
    <xf numFmtId="0" fontId="26" fillId="0" borderId="52" xfId="0" applyFont="1" applyBorder="1"/>
    <xf numFmtId="3" fontId="26" fillId="0" borderId="52" xfId="0" applyNumberFormat="1" applyFont="1" applyBorder="1" applyAlignment="1">
      <alignment wrapText="1"/>
    </xf>
    <xf numFmtId="3" fontId="34" fillId="0" borderId="52" xfId="0" applyNumberFormat="1" applyFont="1" applyBorder="1"/>
    <xf numFmtId="0" fontId="26" fillId="0" borderId="16" xfId="0" applyFont="1" applyBorder="1"/>
    <xf numFmtId="3" fontId="26" fillId="0" borderId="16" xfId="0" applyNumberFormat="1" applyFont="1" applyBorder="1" applyAlignment="1">
      <alignment wrapText="1"/>
    </xf>
    <xf numFmtId="0" fontId="26" fillId="0" borderId="31" xfId="0" applyFont="1" applyFill="1" applyBorder="1"/>
    <xf numFmtId="0" fontId="26" fillId="0" borderId="88" xfId="0" applyFont="1" applyBorder="1"/>
    <xf numFmtId="0" fontId="26" fillId="0" borderId="89" xfId="0" applyFont="1" applyFill="1" applyBorder="1"/>
    <xf numFmtId="0" fontId="26" fillId="0" borderId="25" xfId="0" applyFont="1" applyFill="1" applyBorder="1"/>
    <xf numFmtId="0" fontId="26" fillId="0" borderId="18" xfId="0" applyFont="1" applyBorder="1"/>
    <xf numFmtId="3" fontId="26" fillId="0" borderId="18" xfId="0" applyNumberFormat="1" applyFont="1" applyBorder="1" applyAlignment="1">
      <alignment wrapText="1"/>
    </xf>
    <xf numFmtId="10" fontId="26" fillId="0" borderId="18" xfId="0" applyNumberFormat="1" applyFont="1" applyBorder="1"/>
    <xf numFmtId="10" fontId="26" fillId="0" borderId="26" xfId="0" applyNumberFormat="1" applyFont="1" applyBorder="1"/>
    <xf numFmtId="0" fontId="26" fillId="0" borderId="90" xfId="0" applyFont="1" applyFill="1" applyBorder="1"/>
    <xf numFmtId="0" fontId="34" fillId="28" borderId="34" xfId="0" applyFont="1" applyFill="1" applyBorder="1"/>
    <xf numFmtId="3" fontId="26" fillId="0" borderId="91" xfId="0" applyNumberFormat="1" applyFont="1" applyBorder="1"/>
    <xf numFmtId="3" fontId="26" fillId="0" borderId="46" xfId="0" applyNumberFormat="1" applyFont="1" applyBorder="1"/>
    <xf numFmtId="3" fontId="26" fillId="0" borderId="31" xfId="0" applyNumberFormat="1" applyFont="1" applyBorder="1" applyAlignment="1">
      <alignment horizontal="center" vertical="center" wrapText="1"/>
    </xf>
    <xf numFmtId="0" fontId="26" fillId="0" borderId="13" xfId="0" applyFont="1" applyBorder="1"/>
    <xf numFmtId="3" fontId="26" fillId="0" borderId="13" xfId="0" applyNumberFormat="1" applyFont="1" applyBorder="1" applyAlignment="1">
      <alignment wrapText="1"/>
    </xf>
    <xf numFmtId="3" fontId="34" fillId="0" borderId="13" xfId="0" applyNumberFormat="1" applyFont="1" applyBorder="1"/>
    <xf numFmtId="10" fontId="26" fillId="0" borderId="13" xfId="0" applyNumberFormat="1" applyFont="1" applyBorder="1"/>
    <xf numFmtId="10" fontId="26" fillId="0" borderId="22" xfId="0" applyNumberFormat="1" applyFont="1" applyBorder="1"/>
    <xf numFmtId="3" fontId="26" fillId="0" borderId="10" xfId="0" applyNumberFormat="1" applyFont="1" applyBorder="1" applyAlignment="1">
      <alignment horizontal="center" wrapText="1"/>
    </xf>
    <xf numFmtId="3" fontId="26" fillId="0" borderId="14" xfId="0" applyNumberFormat="1" applyFont="1" applyBorder="1" applyAlignment="1">
      <alignment horizontal="center" wrapText="1"/>
    </xf>
    <xf numFmtId="3" fontId="26" fillId="0" borderId="30" xfId="0" applyNumberFormat="1" applyFont="1" applyBorder="1" applyAlignment="1">
      <alignment wrapText="1"/>
    </xf>
    <xf numFmtId="0" fontId="26" fillId="0" borderId="92" xfId="0" applyFont="1" applyBorder="1"/>
    <xf numFmtId="0" fontId="26" fillId="0" borderId="61" xfId="0" applyFont="1" applyBorder="1"/>
    <xf numFmtId="3" fontId="26" fillId="0" borderId="60" xfId="36" applyNumberFormat="1" applyFont="1" applyFill="1" applyBorder="1" applyAlignment="1" applyProtection="1"/>
    <xf numFmtId="3" fontId="26" fillId="0" borderId="42" xfId="36" applyNumberFormat="1" applyFont="1" applyFill="1" applyBorder="1" applyAlignment="1" applyProtection="1"/>
    <xf numFmtId="164" fontId="26" fillId="0" borderId="60" xfId="34" applyNumberFormat="1" applyFont="1" applyFill="1" applyBorder="1" applyAlignment="1" applyProtection="1"/>
    <xf numFmtId="0" fontId="26" fillId="0" borderId="64" xfId="0" applyFont="1" applyBorder="1"/>
    <xf numFmtId="0" fontId="26" fillId="0" borderId="66" xfId="0" applyFont="1" applyBorder="1"/>
    <xf numFmtId="0" fontId="0" fillId="0" borderId="0" xfId="0" applyAlignment="1">
      <alignment horizontal="center" vertical="center"/>
    </xf>
    <xf numFmtId="0" fontId="40" fillId="24" borderId="35" xfId="0" applyFont="1" applyFill="1" applyBorder="1" applyAlignment="1">
      <alignment horizontal="center" vertical="center" wrapText="1"/>
    </xf>
    <xf numFmtId="0" fontId="40" fillId="24" borderId="36" xfId="0" applyFont="1" applyFill="1" applyBorder="1" applyAlignment="1">
      <alignment horizontal="center" vertical="center" wrapText="1"/>
    </xf>
    <xf numFmtId="0" fontId="40" fillId="24" borderId="31" xfId="0" applyFont="1" applyFill="1" applyBorder="1" applyAlignment="1">
      <alignment horizontal="center" vertical="center" wrapText="1"/>
    </xf>
    <xf numFmtId="0" fontId="40" fillId="24" borderId="13" xfId="0" applyFont="1" applyFill="1" applyBorder="1" applyAlignment="1">
      <alignment horizontal="center" vertical="center" wrapText="1"/>
    </xf>
    <xf numFmtId="0" fontId="40" fillId="24" borderId="22" xfId="0" applyFont="1" applyFill="1" applyBorder="1" applyAlignment="1">
      <alignment horizontal="center" vertical="center" wrapText="1"/>
    </xf>
    <xf numFmtId="0" fontId="21" fillId="24" borderId="11" xfId="0" applyFont="1" applyFill="1" applyBorder="1"/>
    <xf numFmtId="0" fontId="21" fillId="24" borderId="32" xfId="0" applyFont="1" applyFill="1" applyBorder="1"/>
    <xf numFmtId="0" fontId="21" fillId="24" borderId="34" xfId="0" applyFont="1" applyFill="1" applyBorder="1"/>
    <xf numFmtId="43" fontId="22" fillId="24" borderId="32" xfId="36" applyFont="1" applyFill="1" applyBorder="1"/>
    <xf numFmtId="43" fontId="22" fillId="24" borderId="12" xfId="36" applyFont="1" applyFill="1" applyBorder="1"/>
    <xf numFmtId="0" fontId="21" fillId="24" borderId="131" xfId="0" applyFont="1" applyFill="1" applyBorder="1"/>
    <xf numFmtId="0" fontId="21" fillId="24" borderId="132" xfId="0" applyFont="1" applyFill="1" applyBorder="1"/>
    <xf numFmtId="0" fontId="21" fillId="24" borderId="133" xfId="0" applyFont="1" applyFill="1" applyBorder="1"/>
    <xf numFmtId="0" fontId="22" fillId="24" borderId="32" xfId="0" applyFont="1" applyFill="1" applyBorder="1"/>
    <xf numFmtId="0" fontId="22" fillId="24" borderId="34" xfId="0" applyFont="1" applyFill="1" applyBorder="1"/>
    <xf numFmtId="0" fontId="22" fillId="24" borderId="32" xfId="0" applyFont="1" applyFill="1" applyBorder="1" applyAlignment="1">
      <alignment horizontal="center"/>
    </xf>
    <xf numFmtId="0" fontId="21" fillId="24" borderId="32" xfId="0" applyFont="1" applyFill="1" applyBorder="1" applyAlignment="1">
      <alignment horizontal="center"/>
    </xf>
    <xf numFmtId="0" fontId="22" fillId="24" borderId="12" xfId="0" applyFont="1" applyFill="1" applyBorder="1" applyAlignment="1">
      <alignment horizontal="center"/>
    </xf>
    <xf numFmtId="0" fontId="0" fillId="24" borderId="11" xfId="0" applyFill="1" applyBorder="1"/>
    <xf numFmtId="0" fontId="0" fillId="24" borderId="131" xfId="0" applyFill="1" applyBorder="1"/>
    <xf numFmtId="0" fontId="0" fillId="24" borderId="133" xfId="0" applyFill="1" applyBorder="1"/>
    <xf numFmtId="0" fontId="0" fillId="24" borderId="132" xfId="0" applyFill="1" applyBorder="1"/>
    <xf numFmtId="43" fontId="21" fillId="24" borderId="131" xfId="0" applyNumberFormat="1" applyFont="1" applyFill="1" applyBorder="1"/>
    <xf numFmtId="0" fontId="24" fillId="0" borderId="0" xfId="46"/>
    <xf numFmtId="0" fontId="38" fillId="0" borderId="121" xfId="46" applyFont="1" applyBorder="1" applyAlignment="1">
      <alignment horizontal="left" vertical="top" wrapText="1"/>
    </xf>
    <xf numFmtId="167" fontId="38" fillId="0" borderId="122" xfId="46" applyNumberFormat="1" applyFont="1" applyBorder="1" applyAlignment="1">
      <alignment horizontal="right" vertical="top"/>
    </xf>
    <xf numFmtId="168" fontId="38" fillId="0" borderId="123" xfId="46" applyNumberFormat="1" applyFont="1" applyBorder="1" applyAlignment="1">
      <alignment horizontal="right" vertical="top"/>
    </xf>
    <xf numFmtId="168" fontId="38" fillId="0" borderId="124" xfId="46" applyNumberFormat="1" applyFont="1" applyBorder="1" applyAlignment="1">
      <alignment horizontal="right" vertical="top"/>
    </xf>
    <xf numFmtId="0" fontId="38" fillId="0" borderId="125" xfId="46" applyFont="1" applyBorder="1" applyAlignment="1">
      <alignment horizontal="left" vertical="top" wrapText="1"/>
    </xf>
    <xf numFmtId="0" fontId="24" fillId="0" borderId="87" xfId="46" applyFont="1" applyBorder="1" applyAlignment="1">
      <alignment horizontal="center" vertical="center"/>
    </xf>
    <xf numFmtId="168" fontId="38" fillId="0" borderId="40" xfId="46" applyNumberFormat="1" applyFont="1" applyBorder="1" applyAlignment="1">
      <alignment horizontal="right" vertical="top"/>
    </xf>
    <xf numFmtId="168" fontId="38" fillId="0" borderId="86" xfId="46" applyNumberFormat="1" applyFont="1" applyBorder="1" applyAlignment="1">
      <alignment horizontal="right" vertical="top"/>
    </xf>
    <xf numFmtId="0" fontId="38" fillId="0" borderId="135" xfId="46" applyFont="1" applyBorder="1" applyAlignment="1">
      <alignment horizontal="left" vertical="top" wrapText="1"/>
    </xf>
    <xf numFmtId="167" fontId="38" fillId="0" borderId="46" xfId="46" applyNumberFormat="1" applyFont="1" applyBorder="1" applyAlignment="1">
      <alignment horizontal="right" vertical="top"/>
    </xf>
    <xf numFmtId="167" fontId="38" fillId="0" borderId="44" xfId="46" applyNumberFormat="1" applyFont="1" applyBorder="1" applyAlignment="1">
      <alignment horizontal="right" vertical="top"/>
    </xf>
    <xf numFmtId="167" fontId="38" fillId="0" borderId="45" xfId="46" applyNumberFormat="1" applyFont="1" applyBorder="1" applyAlignment="1">
      <alignment horizontal="right" vertical="top"/>
    </xf>
    <xf numFmtId="0" fontId="38" fillId="0" borderId="127" xfId="46" applyFont="1" applyBorder="1" applyAlignment="1">
      <alignment horizontal="left" vertical="top" wrapText="1"/>
    </xf>
    <xf numFmtId="168" fontId="39" fillId="0" borderId="128" xfId="46" applyNumberFormat="1" applyFont="1" applyBorder="1" applyAlignment="1">
      <alignment horizontal="right" vertical="top"/>
    </xf>
    <xf numFmtId="167" fontId="38" fillId="0" borderId="82" xfId="46" applyNumberFormat="1" applyFont="1" applyBorder="1" applyAlignment="1">
      <alignment horizontal="right" vertical="top"/>
    </xf>
    <xf numFmtId="168" fontId="38" fillId="0" borderId="82" xfId="46" applyNumberFormat="1" applyFont="1" applyBorder="1" applyAlignment="1">
      <alignment horizontal="right" vertical="top"/>
    </xf>
    <xf numFmtId="168" fontId="39" fillId="0" borderId="82" xfId="46" applyNumberFormat="1" applyFont="1" applyBorder="1" applyAlignment="1">
      <alignment horizontal="right" vertical="top"/>
    </xf>
    <xf numFmtId="168" fontId="38" fillId="0" borderId="129" xfId="46" applyNumberFormat="1" applyFont="1" applyBorder="1" applyAlignment="1">
      <alignment horizontal="right" vertical="top"/>
    </xf>
    <xf numFmtId="168" fontId="38" fillId="0" borderId="87" xfId="46" applyNumberFormat="1" applyFont="1" applyBorder="1" applyAlignment="1">
      <alignment horizontal="right" vertical="top"/>
    </xf>
    <xf numFmtId="0" fontId="24" fillId="0" borderId="40" xfId="46" applyFont="1" applyBorder="1" applyAlignment="1">
      <alignment horizontal="center" vertical="center"/>
    </xf>
    <xf numFmtId="168" fontId="38" fillId="0" borderId="128" xfId="46" applyNumberFormat="1" applyFont="1" applyBorder="1" applyAlignment="1">
      <alignment horizontal="right" vertical="top"/>
    </xf>
    <xf numFmtId="168" fontId="39" fillId="0" borderId="129" xfId="46" applyNumberFormat="1" applyFont="1" applyBorder="1" applyAlignment="1">
      <alignment horizontal="right" vertical="top"/>
    </xf>
    <xf numFmtId="167" fontId="38" fillId="0" borderId="129" xfId="46" applyNumberFormat="1" applyFont="1" applyBorder="1" applyAlignment="1">
      <alignment horizontal="right" vertical="top"/>
    </xf>
    <xf numFmtId="0" fontId="24" fillId="0" borderId="86" xfId="46" applyFont="1" applyBorder="1" applyAlignment="1">
      <alignment horizontal="center" vertical="center"/>
    </xf>
    <xf numFmtId="0" fontId="38" fillId="0" borderId="136" xfId="46" applyFont="1" applyBorder="1" applyAlignment="1">
      <alignment horizontal="left" vertical="top" wrapText="1"/>
    </xf>
    <xf numFmtId="167" fontId="38" fillId="0" borderId="137" xfId="46" applyNumberFormat="1" applyFont="1" applyBorder="1" applyAlignment="1">
      <alignment horizontal="right" vertical="top"/>
    </xf>
    <xf numFmtId="167" fontId="38" fillId="0" borderId="138" xfId="46" applyNumberFormat="1" applyFont="1" applyBorder="1" applyAlignment="1">
      <alignment horizontal="right" vertical="top"/>
    </xf>
    <xf numFmtId="167" fontId="38" fillId="0" borderId="139" xfId="46" applyNumberFormat="1" applyFont="1" applyBorder="1" applyAlignment="1">
      <alignment horizontal="right" vertical="top"/>
    </xf>
    <xf numFmtId="168" fontId="39" fillId="29" borderId="82" xfId="46" applyNumberFormat="1" applyFont="1" applyFill="1" applyBorder="1" applyAlignment="1">
      <alignment horizontal="right" vertical="top"/>
    </xf>
    <xf numFmtId="168" fontId="38" fillId="29" borderId="40" xfId="46" applyNumberFormat="1" applyFont="1" applyFill="1" applyBorder="1" applyAlignment="1">
      <alignment horizontal="right" vertical="top"/>
    </xf>
    <xf numFmtId="167" fontId="38" fillId="29" borderId="44" xfId="46" applyNumberFormat="1" applyFont="1" applyFill="1" applyBorder="1" applyAlignment="1">
      <alignment horizontal="right" vertical="top"/>
    </xf>
    <xf numFmtId="0" fontId="37" fillId="0" borderId="106" xfId="46" applyFont="1" applyBorder="1" applyAlignment="1">
      <alignment horizontal="center" vertical="center"/>
    </xf>
    <xf numFmtId="0" fontId="37" fillId="0" borderId="136" xfId="46" applyFont="1" applyBorder="1" applyAlignment="1">
      <alignment horizontal="center" vertical="center"/>
    </xf>
    <xf numFmtId="0" fontId="38" fillId="0" borderId="137" xfId="46" applyFont="1" applyBorder="1" applyAlignment="1">
      <alignment horizontal="center" wrapText="1"/>
    </xf>
    <xf numFmtId="0" fontId="38" fillId="0" borderId="138" xfId="46" applyFont="1" applyBorder="1" applyAlignment="1">
      <alignment horizontal="center" wrapText="1"/>
    </xf>
    <xf numFmtId="0" fontId="38" fillId="0" borderId="139" xfId="46" applyFont="1" applyBorder="1" applyAlignment="1">
      <alignment horizontal="center" wrapText="1"/>
    </xf>
    <xf numFmtId="168" fontId="39" fillId="36" borderId="82" xfId="46" applyNumberFormat="1" applyFont="1" applyFill="1" applyBorder="1" applyAlignment="1">
      <alignment horizontal="right" vertical="top"/>
    </xf>
    <xf numFmtId="168" fontId="38" fillId="36" borderId="40" xfId="46" applyNumberFormat="1" applyFont="1" applyFill="1" applyBorder="1" applyAlignment="1">
      <alignment horizontal="right" vertical="top"/>
    </xf>
    <xf numFmtId="167" fontId="38" fillId="36" borderId="44" xfId="46" applyNumberFormat="1" applyFont="1" applyFill="1" applyBorder="1" applyAlignment="1">
      <alignment horizontal="right" vertical="top"/>
    </xf>
    <xf numFmtId="168" fontId="39" fillId="29" borderId="123" xfId="46" applyNumberFormat="1" applyFont="1" applyFill="1" applyBorder="1" applyAlignment="1">
      <alignment horizontal="right" vertical="top"/>
    </xf>
    <xf numFmtId="168" fontId="38" fillId="29" borderId="82" xfId="46" applyNumberFormat="1" applyFont="1" applyFill="1" applyBorder="1" applyAlignment="1">
      <alignment horizontal="right" vertical="top"/>
    </xf>
    <xf numFmtId="168" fontId="39" fillId="29" borderId="129" xfId="46" applyNumberFormat="1" applyFont="1" applyFill="1" applyBorder="1" applyAlignment="1">
      <alignment horizontal="right" vertical="top"/>
    </xf>
    <xf numFmtId="168" fontId="38" fillId="29" borderId="86" xfId="46" applyNumberFormat="1" applyFont="1" applyFill="1" applyBorder="1" applyAlignment="1">
      <alignment horizontal="right" vertical="top"/>
    </xf>
    <xf numFmtId="167" fontId="38" fillId="29" borderId="45" xfId="46" applyNumberFormat="1" applyFont="1" applyFill="1" applyBorder="1" applyAlignment="1">
      <alignment horizontal="right" vertical="top"/>
    </xf>
    <xf numFmtId="168" fontId="44" fillId="29" borderId="82" xfId="46" applyNumberFormat="1" applyFont="1" applyFill="1" applyBorder="1" applyAlignment="1">
      <alignment horizontal="right" vertical="top"/>
    </xf>
    <xf numFmtId="168" fontId="45" fillId="29" borderId="40" xfId="46" applyNumberFormat="1" applyFont="1" applyFill="1" applyBorder="1" applyAlignment="1">
      <alignment horizontal="right" vertical="top"/>
    </xf>
    <xf numFmtId="167" fontId="45" fillId="29" borderId="44" xfId="46" applyNumberFormat="1" applyFont="1" applyFill="1" applyBorder="1" applyAlignment="1">
      <alignment horizontal="right" vertical="top"/>
    </xf>
    <xf numFmtId="167" fontId="38" fillId="0" borderId="140" xfId="46" applyNumberFormat="1" applyFont="1" applyBorder="1" applyAlignment="1">
      <alignment horizontal="right" vertical="top"/>
    </xf>
    <xf numFmtId="0" fontId="24" fillId="0" borderId="85" xfId="46" applyFont="1" applyBorder="1" applyAlignment="1">
      <alignment horizontal="center" vertical="center"/>
    </xf>
    <xf numFmtId="167" fontId="38" fillId="0" borderId="75" xfId="46" applyNumberFormat="1" applyFont="1" applyBorder="1" applyAlignment="1">
      <alignment horizontal="right" vertical="top"/>
    </xf>
    <xf numFmtId="168" fontId="38" fillId="0" borderId="141" xfId="46" applyNumberFormat="1" applyFont="1" applyBorder="1" applyAlignment="1">
      <alignment horizontal="right" vertical="top"/>
    </xf>
    <xf numFmtId="168" fontId="38" fillId="0" borderId="84" xfId="46" applyNumberFormat="1" applyFont="1" applyBorder="1" applyAlignment="1">
      <alignment horizontal="right" vertical="top"/>
    </xf>
    <xf numFmtId="167" fontId="38" fillId="0" borderId="43" xfId="46" applyNumberFormat="1" applyFont="1" applyBorder="1" applyAlignment="1">
      <alignment horizontal="right" vertical="top"/>
    </xf>
    <xf numFmtId="167" fontId="38" fillId="0" borderId="40" xfId="46" applyNumberFormat="1" applyFont="1" applyBorder="1" applyAlignment="1">
      <alignment horizontal="right" vertical="top"/>
    </xf>
    <xf numFmtId="168" fontId="44" fillId="29" borderId="109" xfId="46" applyNumberFormat="1" applyFont="1" applyFill="1" applyBorder="1" applyAlignment="1">
      <alignment horizontal="right" vertical="top"/>
    </xf>
    <xf numFmtId="168" fontId="45" fillId="29" borderId="110" xfId="46" applyNumberFormat="1" applyFont="1" applyFill="1" applyBorder="1" applyAlignment="1">
      <alignment horizontal="right" vertical="top"/>
    </xf>
    <xf numFmtId="167" fontId="45" fillId="29" borderId="111" xfId="46" applyNumberFormat="1" applyFont="1" applyFill="1" applyBorder="1" applyAlignment="1">
      <alignment horizontal="right" vertical="top"/>
    </xf>
    <xf numFmtId="168" fontId="38" fillId="0" borderId="140" xfId="46" applyNumberFormat="1" applyFont="1" applyBorder="1" applyAlignment="1">
      <alignment horizontal="right" vertical="top"/>
    </xf>
    <xf numFmtId="168" fontId="38" fillId="0" borderId="85" xfId="46" applyNumberFormat="1" applyFont="1" applyBorder="1" applyAlignment="1">
      <alignment horizontal="right" vertical="top"/>
    </xf>
    <xf numFmtId="168" fontId="39" fillId="0" borderId="40" xfId="46" applyNumberFormat="1" applyFont="1" applyBorder="1" applyAlignment="1">
      <alignment horizontal="right" vertical="top"/>
    </xf>
    <xf numFmtId="168" fontId="39" fillId="29" borderId="140" xfId="46" applyNumberFormat="1" applyFont="1" applyFill="1" applyBorder="1" applyAlignment="1">
      <alignment horizontal="right" vertical="top"/>
    </xf>
    <xf numFmtId="168" fontId="38" fillId="29" borderId="85" xfId="46" applyNumberFormat="1" applyFont="1" applyFill="1" applyBorder="1" applyAlignment="1">
      <alignment horizontal="right" vertical="top"/>
    </xf>
    <xf numFmtId="167" fontId="38" fillId="29" borderId="75" xfId="46" applyNumberFormat="1" applyFont="1" applyFill="1" applyBorder="1" applyAlignment="1">
      <alignment horizontal="right" vertical="top"/>
    </xf>
    <xf numFmtId="167" fontId="45" fillId="29" borderId="142" xfId="46" applyNumberFormat="1" applyFont="1" applyFill="1" applyBorder="1" applyAlignment="1">
      <alignment horizontal="right" vertical="top"/>
    </xf>
    <xf numFmtId="168" fontId="44" fillId="29" borderId="143" xfId="46" applyNumberFormat="1" applyFont="1" applyFill="1" applyBorder="1" applyAlignment="1">
      <alignment horizontal="right" vertical="top"/>
    </xf>
    <xf numFmtId="168" fontId="38" fillId="0" borderId="144" xfId="46" applyNumberFormat="1" applyFont="1" applyBorder="1" applyAlignment="1">
      <alignment horizontal="right" vertical="top"/>
    </xf>
    <xf numFmtId="168" fontId="38" fillId="0" borderId="145" xfId="46" applyNumberFormat="1" applyFont="1" applyBorder="1" applyAlignment="1">
      <alignment horizontal="right" vertical="top"/>
    </xf>
    <xf numFmtId="168" fontId="39" fillId="29" borderId="141" xfId="46" applyNumberFormat="1" applyFont="1" applyFill="1" applyBorder="1" applyAlignment="1">
      <alignment horizontal="right" vertical="top"/>
    </xf>
    <xf numFmtId="168" fontId="38" fillId="29" borderId="84" xfId="46" applyNumberFormat="1" applyFont="1" applyFill="1" applyBorder="1" applyAlignment="1">
      <alignment horizontal="right" vertical="top"/>
    </xf>
    <xf numFmtId="167" fontId="38" fillId="29" borderId="43" xfId="46" applyNumberFormat="1" applyFont="1" applyFill="1" applyBorder="1" applyAlignment="1">
      <alignment horizontal="right" vertical="top"/>
    </xf>
    <xf numFmtId="0" fontId="38" fillId="0" borderId="40" xfId="46" applyFont="1" applyBorder="1" applyAlignment="1">
      <alignment horizontal="center" wrapText="1"/>
    </xf>
    <xf numFmtId="168" fontId="44" fillId="36" borderId="146" xfId="46" applyNumberFormat="1" applyFont="1" applyFill="1" applyBorder="1" applyAlignment="1">
      <alignment horizontal="right" vertical="top"/>
    </xf>
    <xf numFmtId="168" fontId="45" fillId="0" borderId="147" xfId="46" applyNumberFormat="1" applyFont="1" applyBorder="1" applyAlignment="1">
      <alignment horizontal="right" vertical="top"/>
    </xf>
    <xf numFmtId="168" fontId="45" fillId="0" borderId="148" xfId="46" applyNumberFormat="1" applyFont="1" applyBorder="1" applyAlignment="1">
      <alignment horizontal="right" vertical="top"/>
    </xf>
    <xf numFmtId="168" fontId="45" fillId="36" borderId="39" xfId="46" applyNumberFormat="1" applyFont="1" applyFill="1" applyBorder="1" applyAlignment="1">
      <alignment horizontal="right" vertical="top"/>
    </xf>
    <xf numFmtId="168" fontId="45" fillId="0" borderId="40" xfId="46" applyNumberFormat="1" applyFont="1" applyBorder="1" applyAlignment="1">
      <alignment horizontal="right" vertical="top"/>
    </xf>
    <xf numFmtId="168" fontId="45" fillId="0" borderId="41" xfId="46" applyNumberFormat="1" applyFont="1" applyBorder="1" applyAlignment="1">
      <alignment horizontal="right" vertical="top"/>
    </xf>
    <xf numFmtId="167" fontId="45" fillId="36" borderId="91" xfId="46" applyNumberFormat="1" applyFont="1" applyFill="1" applyBorder="1" applyAlignment="1">
      <alignment horizontal="right" vertical="top"/>
    </xf>
    <xf numFmtId="167" fontId="45" fillId="0" borderId="44" xfId="46" applyNumberFormat="1" applyFont="1" applyBorder="1" applyAlignment="1">
      <alignment horizontal="right" vertical="top"/>
    </xf>
    <xf numFmtId="167" fontId="45" fillId="0" borderId="80" xfId="46" applyNumberFormat="1" applyFont="1" applyBorder="1" applyAlignment="1">
      <alignment horizontal="right" vertical="top"/>
    </xf>
    <xf numFmtId="168" fontId="44" fillId="36" borderId="81" xfId="46" applyNumberFormat="1" applyFont="1" applyFill="1" applyBorder="1" applyAlignment="1">
      <alignment horizontal="right" vertical="top"/>
    </xf>
    <xf numFmtId="168" fontId="45" fillId="0" borderId="82" xfId="46" applyNumberFormat="1" applyFont="1" applyBorder="1" applyAlignment="1">
      <alignment horizontal="right" vertical="top"/>
    </xf>
    <xf numFmtId="168" fontId="45" fillId="0" borderId="83" xfId="46" applyNumberFormat="1" applyFont="1" applyBorder="1" applyAlignment="1">
      <alignment horizontal="right" vertical="top"/>
    </xf>
    <xf numFmtId="168" fontId="45" fillId="0" borderId="81" xfId="46" applyNumberFormat="1" applyFont="1" applyBorder="1" applyAlignment="1">
      <alignment horizontal="right" vertical="top"/>
    </xf>
    <xf numFmtId="168" fontId="45" fillId="0" borderId="39" xfId="46" applyNumberFormat="1" applyFont="1" applyBorder="1" applyAlignment="1">
      <alignment horizontal="right" vertical="top"/>
    </xf>
    <xf numFmtId="167" fontId="45" fillId="0" borderId="149" xfId="46" applyNumberFormat="1" applyFont="1" applyBorder="1" applyAlignment="1">
      <alignment horizontal="right" vertical="top"/>
    </xf>
    <xf numFmtId="167" fontId="45" fillId="0" borderId="150" xfId="46" applyNumberFormat="1" applyFont="1" applyBorder="1" applyAlignment="1">
      <alignment horizontal="right" vertical="top"/>
    </xf>
    <xf numFmtId="167" fontId="45" fillId="0" borderId="151" xfId="46" applyNumberFormat="1" applyFont="1" applyBorder="1" applyAlignment="1">
      <alignment horizontal="right" vertical="top"/>
    </xf>
    <xf numFmtId="0" fontId="26" fillId="24" borderId="0" xfId="0" applyFont="1" applyFill="1" applyBorder="1" applyAlignment="1">
      <alignment horizontal="center" vertical="center"/>
    </xf>
    <xf numFmtId="10" fontId="42" fillId="24" borderId="10" xfId="34" applyNumberFormat="1" applyFont="1" applyFill="1" applyBorder="1" applyAlignment="1">
      <alignment horizontal="right"/>
    </xf>
    <xf numFmtId="0" fontId="26" fillId="24" borderId="10" xfId="0" applyFont="1" applyFill="1" applyBorder="1" applyAlignment="1">
      <alignment horizontal="center" vertical="center"/>
    </xf>
    <xf numFmtId="10" fontId="22" fillId="24" borderId="10" xfId="34" applyNumberFormat="1" applyFont="1" applyFill="1" applyBorder="1" applyAlignment="1">
      <alignment horizontal="right"/>
    </xf>
    <xf numFmtId="10" fontId="22" fillId="24" borderId="10" xfId="34" applyNumberFormat="1" applyFont="1" applyFill="1" applyBorder="1" applyAlignment="1"/>
    <xf numFmtId="10" fontId="26" fillId="24" borderId="10" xfId="0" applyNumberFormat="1" applyFont="1" applyFill="1" applyBorder="1"/>
    <xf numFmtId="10" fontId="26" fillId="24" borderId="10" xfId="0" applyNumberFormat="1" applyFont="1" applyFill="1" applyBorder="1" applyAlignment="1">
      <alignment horizontal="right"/>
    </xf>
    <xf numFmtId="10" fontId="46" fillId="0" borderId="10" xfId="34" applyNumberFormat="1" applyFont="1" applyBorder="1"/>
    <xf numFmtId="1" fontId="26" fillId="24" borderId="10" xfId="36" applyNumberFormat="1" applyFont="1" applyFill="1" applyBorder="1" applyAlignment="1" applyProtection="1">
      <alignment horizontal="right"/>
    </xf>
    <xf numFmtId="10" fontId="26" fillId="0" borderId="10" xfId="0" applyNumberFormat="1" applyFont="1" applyBorder="1" applyAlignment="1">
      <alignment horizontal="right"/>
    </xf>
    <xf numFmtId="0" fontId="26" fillId="24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47"/>
    <xf numFmtId="0" fontId="48" fillId="0" borderId="153" xfId="47" applyFont="1" applyBorder="1" applyAlignment="1">
      <alignment horizontal="right" vertical="top"/>
    </xf>
    <xf numFmtId="0" fontId="48" fillId="0" borderId="78" xfId="47" applyFont="1" applyBorder="1" applyAlignment="1">
      <alignment vertical="top" wrapText="1"/>
    </xf>
    <xf numFmtId="0" fontId="48" fillId="0" borderId="125" xfId="47" applyFont="1" applyBorder="1" applyAlignment="1">
      <alignment horizontal="left" vertical="top" wrapText="1"/>
    </xf>
    <xf numFmtId="167" fontId="48" fillId="0" borderId="78" xfId="47" applyNumberFormat="1" applyFont="1" applyBorder="1" applyAlignment="1">
      <alignment horizontal="right" vertical="top"/>
    </xf>
    <xf numFmtId="0" fontId="48" fillId="0" borderId="78" xfId="47" applyFont="1" applyBorder="1" applyAlignment="1">
      <alignment horizontal="right" vertical="top" wrapText="1"/>
    </xf>
    <xf numFmtId="0" fontId="48" fillId="0" borderId="136" xfId="47" applyFont="1" applyBorder="1" applyAlignment="1">
      <alignment horizontal="left" vertical="top" wrapText="1"/>
    </xf>
    <xf numFmtId="0" fontId="48" fillId="0" borderId="154" xfId="47" applyFont="1" applyBorder="1" applyAlignment="1">
      <alignment vertical="top" wrapText="1"/>
    </xf>
    <xf numFmtId="0" fontId="48" fillId="0" borderId="155" xfId="47" applyFont="1" applyBorder="1" applyAlignment="1">
      <alignment horizontal="left" wrapText="1"/>
    </xf>
    <xf numFmtId="0" fontId="48" fillId="0" borderId="117" xfId="47" applyFont="1" applyBorder="1" applyAlignment="1">
      <alignment horizontal="center" wrapText="1"/>
    </xf>
    <xf numFmtId="0" fontId="48" fillId="0" borderId="118" xfId="47" applyFont="1" applyBorder="1" applyAlignment="1">
      <alignment horizontal="center" wrapText="1"/>
    </xf>
    <xf numFmtId="0" fontId="48" fillId="0" borderId="119" xfId="47" applyFont="1" applyBorder="1" applyAlignment="1">
      <alignment horizontal="center" wrapText="1"/>
    </xf>
    <xf numFmtId="0" fontId="48" fillId="0" borderId="153" xfId="47" applyFont="1" applyBorder="1" applyAlignment="1">
      <alignment horizontal="left" vertical="top" wrapText="1"/>
    </xf>
    <xf numFmtId="0" fontId="48" fillId="0" borderId="122" xfId="47" applyFont="1" applyBorder="1" applyAlignment="1">
      <alignment vertical="top" wrapText="1"/>
    </xf>
    <xf numFmtId="0" fontId="48" fillId="0" borderId="123" xfId="47" applyFont="1" applyBorder="1" applyAlignment="1">
      <alignment horizontal="right" vertical="top" wrapText="1"/>
    </xf>
    <xf numFmtId="0" fontId="48" fillId="0" borderId="124" xfId="47" applyFont="1" applyBorder="1" applyAlignment="1">
      <alignment horizontal="right" vertical="top" wrapText="1"/>
    </xf>
    <xf numFmtId="0" fontId="48" fillId="0" borderId="154" xfId="47" applyFont="1" applyBorder="1" applyAlignment="1">
      <alignment horizontal="left" vertical="top" wrapText="1"/>
    </xf>
    <xf numFmtId="0" fontId="48" fillId="0" borderId="137" xfId="47" applyFont="1" applyBorder="1" applyAlignment="1">
      <alignment vertical="top" wrapText="1"/>
    </xf>
    <xf numFmtId="0" fontId="48" fillId="0" borderId="138" xfId="47" applyFont="1" applyBorder="1" applyAlignment="1">
      <alignment horizontal="right" vertical="top" wrapText="1"/>
    </xf>
    <xf numFmtId="0" fontId="48" fillId="0" borderId="139" xfId="47" applyFont="1" applyBorder="1" applyAlignment="1">
      <alignment horizontal="right" vertical="top" wrapText="1"/>
    </xf>
    <xf numFmtId="168" fontId="51" fillId="0" borderId="122" xfId="47" applyNumberFormat="1" applyFont="1" applyBorder="1" applyAlignment="1">
      <alignment horizontal="right" vertical="top"/>
    </xf>
    <xf numFmtId="168" fontId="48" fillId="0" borderId="123" xfId="47" applyNumberFormat="1" applyFont="1" applyBorder="1" applyAlignment="1">
      <alignment horizontal="right" vertical="top"/>
    </xf>
    <xf numFmtId="169" fontId="48" fillId="0" borderId="124" xfId="47" applyNumberFormat="1" applyFont="1" applyBorder="1" applyAlignment="1">
      <alignment horizontal="right" vertical="top"/>
    </xf>
    <xf numFmtId="168" fontId="51" fillId="0" borderId="137" xfId="47" applyNumberFormat="1" applyFont="1" applyBorder="1" applyAlignment="1">
      <alignment horizontal="right" vertical="top"/>
    </xf>
    <xf numFmtId="168" fontId="48" fillId="0" borderId="138" xfId="47" applyNumberFormat="1" applyFont="1" applyBorder="1" applyAlignment="1">
      <alignment horizontal="right" vertical="top"/>
    </xf>
    <xf numFmtId="169" fontId="48" fillId="0" borderId="139" xfId="47" applyNumberFormat="1" applyFont="1" applyBorder="1" applyAlignment="1">
      <alignment horizontal="right" vertical="top"/>
    </xf>
    <xf numFmtId="0" fontId="48" fillId="0" borderId="121" xfId="47" applyFont="1" applyBorder="1" applyAlignment="1">
      <alignment horizontal="left" vertical="top" wrapText="1"/>
    </xf>
    <xf numFmtId="168" fontId="48" fillId="0" borderId="122" xfId="47" applyNumberFormat="1" applyFont="1" applyBorder="1" applyAlignment="1">
      <alignment horizontal="right" vertical="top"/>
    </xf>
    <xf numFmtId="167" fontId="48" fillId="0" borderId="123" xfId="47" applyNumberFormat="1" applyFont="1" applyBorder="1" applyAlignment="1">
      <alignment horizontal="right" vertical="top"/>
    </xf>
    <xf numFmtId="168" fontId="51" fillId="0" borderId="124" xfId="47" applyNumberFormat="1" applyFont="1" applyBorder="1" applyAlignment="1">
      <alignment horizontal="right" vertical="top"/>
    </xf>
    <xf numFmtId="168" fontId="48" fillId="0" borderId="87" xfId="47" applyNumberFormat="1" applyFont="1" applyBorder="1" applyAlignment="1">
      <alignment horizontal="right" vertical="top"/>
    </xf>
    <xf numFmtId="167" fontId="48" fillId="0" borderId="40" xfId="47" applyNumberFormat="1" applyFont="1" applyBorder="1" applyAlignment="1">
      <alignment horizontal="right" vertical="top"/>
    </xf>
    <xf numFmtId="168" fontId="48" fillId="0" borderId="40" xfId="47" applyNumberFormat="1" applyFont="1" applyBorder="1" applyAlignment="1">
      <alignment horizontal="right" vertical="top"/>
    </xf>
    <xf numFmtId="0" fontId="1" fillId="0" borderId="40" xfId="47" applyFont="1" applyBorder="1" applyAlignment="1">
      <alignment horizontal="center" vertical="center"/>
    </xf>
    <xf numFmtId="0" fontId="1" fillId="0" borderId="86" xfId="47" applyFont="1" applyBorder="1" applyAlignment="1">
      <alignment horizontal="center" vertical="center"/>
    </xf>
    <xf numFmtId="0" fontId="48" fillId="0" borderId="135" xfId="47" applyFont="1" applyBorder="1" applyAlignment="1">
      <alignment horizontal="left" vertical="top" wrapText="1"/>
    </xf>
    <xf numFmtId="168" fontId="48" fillId="0" borderId="46" xfId="47" applyNumberFormat="1" applyFont="1" applyBorder="1" applyAlignment="1">
      <alignment horizontal="right" vertical="top"/>
    </xf>
    <xf numFmtId="167" fontId="48" fillId="0" borderId="44" xfId="47" applyNumberFormat="1" applyFont="1" applyBorder="1" applyAlignment="1">
      <alignment horizontal="right" vertical="top"/>
    </xf>
    <xf numFmtId="0" fontId="1" fillId="0" borderId="44" xfId="47" applyFont="1" applyBorder="1" applyAlignment="1">
      <alignment horizontal="center" vertical="center"/>
    </xf>
    <xf numFmtId="0" fontId="1" fillId="0" borderId="45" xfId="47" applyFont="1" applyBorder="1" applyAlignment="1">
      <alignment horizontal="center" vertical="center"/>
    </xf>
    <xf numFmtId="0" fontId="48" fillId="0" borderId="127" xfId="47" applyFont="1" applyBorder="1" applyAlignment="1">
      <alignment horizontal="left" vertical="top" wrapText="1"/>
    </xf>
    <xf numFmtId="168" fontId="48" fillId="0" borderId="128" xfId="47" applyNumberFormat="1" applyFont="1" applyBorder="1" applyAlignment="1">
      <alignment horizontal="right" vertical="top"/>
    </xf>
    <xf numFmtId="167" fontId="48" fillId="0" borderId="82" xfId="47" applyNumberFormat="1" applyFont="1" applyBorder="1" applyAlignment="1">
      <alignment horizontal="right" vertical="top"/>
    </xf>
    <xf numFmtId="168" fontId="48" fillId="0" borderId="82" xfId="47" applyNumberFormat="1" applyFont="1" applyBorder="1" applyAlignment="1">
      <alignment horizontal="right" vertical="top"/>
    </xf>
    <xf numFmtId="168" fontId="51" fillId="0" borderId="129" xfId="47" applyNumberFormat="1" applyFont="1" applyBorder="1" applyAlignment="1">
      <alignment horizontal="right" vertical="top"/>
    </xf>
    <xf numFmtId="168" fontId="48" fillId="0" borderId="137" xfId="47" applyNumberFormat="1" applyFont="1" applyBorder="1" applyAlignment="1">
      <alignment horizontal="right" vertical="top"/>
    </xf>
    <xf numFmtId="167" fontId="48" fillId="0" borderId="138" xfId="47" applyNumberFormat="1" applyFont="1" applyBorder="1" applyAlignment="1">
      <alignment horizontal="right" vertical="top"/>
    </xf>
    <xf numFmtId="0" fontId="1" fillId="0" borderId="138" xfId="47" applyFont="1" applyBorder="1" applyAlignment="1">
      <alignment horizontal="center" vertical="center"/>
    </xf>
    <xf numFmtId="0" fontId="1" fillId="0" borderId="139" xfId="47" applyFont="1" applyBorder="1" applyAlignment="1">
      <alignment horizontal="center" vertical="center"/>
    </xf>
    <xf numFmtId="0" fontId="48" fillId="0" borderId="158" xfId="47" applyFont="1" applyBorder="1" applyAlignment="1">
      <alignment horizontal="center" wrapText="1"/>
    </xf>
    <xf numFmtId="0" fontId="48" fillId="0" borderId="159" xfId="47" applyFont="1" applyBorder="1" applyAlignment="1">
      <alignment horizontal="center" wrapText="1"/>
    </xf>
    <xf numFmtId="0" fontId="48" fillId="0" borderId="160" xfId="47" applyFont="1" applyBorder="1" applyAlignment="1">
      <alignment horizontal="center" wrapText="1"/>
    </xf>
    <xf numFmtId="0" fontId="1" fillId="0" borderId="123" xfId="47" applyFont="1" applyBorder="1" applyAlignment="1">
      <alignment horizontal="center" vertical="center"/>
    </xf>
    <xf numFmtId="168" fontId="48" fillId="0" borderId="124" xfId="47" applyNumberFormat="1" applyFont="1" applyBorder="1" applyAlignment="1">
      <alignment horizontal="right" vertical="top"/>
    </xf>
    <xf numFmtId="168" fontId="48" fillId="0" borderId="44" xfId="47" applyNumberFormat="1" applyFont="1" applyBorder="1" applyAlignment="1">
      <alignment horizontal="right" vertical="top"/>
    </xf>
    <xf numFmtId="168" fontId="48" fillId="0" borderId="45" xfId="47" applyNumberFormat="1" applyFont="1" applyBorder="1" applyAlignment="1">
      <alignment horizontal="right" vertical="top"/>
    </xf>
    <xf numFmtId="0" fontId="1" fillId="0" borderId="82" xfId="47" applyFont="1" applyBorder="1" applyAlignment="1">
      <alignment horizontal="center" vertical="center"/>
    </xf>
    <xf numFmtId="168" fontId="48" fillId="0" borderId="129" xfId="47" applyNumberFormat="1" applyFont="1" applyBorder="1" applyAlignment="1">
      <alignment horizontal="right" vertical="top"/>
    </xf>
    <xf numFmtId="168" fontId="48" fillId="0" borderId="86" xfId="47" applyNumberFormat="1" applyFont="1" applyBorder="1" applyAlignment="1">
      <alignment horizontal="right" vertical="top"/>
    </xf>
    <xf numFmtId="168" fontId="48" fillId="0" borderId="139" xfId="47" applyNumberFormat="1" applyFont="1" applyBorder="1" applyAlignment="1">
      <alignment horizontal="right" vertical="top"/>
    </xf>
    <xf numFmtId="0" fontId="48" fillId="0" borderId="161" xfId="47" applyFont="1" applyBorder="1" applyAlignment="1">
      <alignment horizontal="center" wrapText="1"/>
    </xf>
    <xf numFmtId="0" fontId="48" fillId="0" borderId="162" xfId="47" applyFont="1" applyBorder="1" applyAlignment="1">
      <alignment horizontal="center" wrapText="1"/>
    </xf>
    <xf numFmtId="168" fontId="51" fillId="0" borderId="87" xfId="47" applyNumberFormat="1" applyFont="1" applyBorder="1" applyAlignment="1">
      <alignment horizontal="right" vertical="top"/>
    </xf>
    <xf numFmtId="168" fontId="51" fillId="0" borderId="46" xfId="47" applyNumberFormat="1" applyFont="1" applyBorder="1" applyAlignment="1">
      <alignment horizontal="right" vertical="top"/>
    </xf>
    <xf numFmtId="168" fontId="51" fillId="0" borderId="128" xfId="47" applyNumberFormat="1" applyFont="1" applyBorder="1" applyAlignment="1">
      <alignment horizontal="right" vertical="top"/>
    </xf>
    <xf numFmtId="0" fontId="1" fillId="0" borderId="0" xfId="48"/>
    <xf numFmtId="0" fontId="48" fillId="0" borderId="153" xfId="48" applyFont="1" applyBorder="1" applyAlignment="1">
      <alignment horizontal="right" vertical="top"/>
    </xf>
    <xf numFmtId="0" fontId="48" fillId="0" borderId="78" xfId="48" applyFont="1" applyBorder="1" applyAlignment="1">
      <alignment vertical="top" wrapText="1"/>
    </xf>
    <xf numFmtId="0" fontId="48" fillId="0" borderId="125" xfId="48" applyFont="1" applyBorder="1" applyAlignment="1">
      <alignment horizontal="left" vertical="top" wrapText="1"/>
    </xf>
    <xf numFmtId="167" fontId="48" fillId="0" borderId="78" xfId="48" applyNumberFormat="1" applyFont="1" applyBorder="1" applyAlignment="1">
      <alignment horizontal="right" vertical="top"/>
    </xf>
    <xf numFmtId="0" fontId="48" fillId="0" borderId="78" xfId="48" applyFont="1" applyBorder="1" applyAlignment="1">
      <alignment horizontal="right" vertical="top" wrapText="1"/>
    </xf>
    <xf numFmtId="0" fontId="48" fillId="0" borderId="136" xfId="48" applyFont="1" applyBorder="1" applyAlignment="1">
      <alignment horizontal="left" vertical="top" wrapText="1"/>
    </xf>
    <xf numFmtId="0" fontId="48" fillId="0" borderId="154" xfId="48" applyFont="1" applyBorder="1" applyAlignment="1">
      <alignment vertical="top" wrapText="1"/>
    </xf>
    <xf numFmtId="0" fontId="48" fillId="0" borderId="155" xfId="48" applyFont="1" applyBorder="1" applyAlignment="1">
      <alignment horizontal="left" wrapText="1"/>
    </xf>
    <xf numFmtId="0" fontId="48" fillId="0" borderId="117" xfId="48" applyFont="1" applyBorder="1" applyAlignment="1">
      <alignment horizontal="center" wrapText="1"/>
    </xf>
    <xf numFmtId="0" fontId="48" fillId="0" borderId="118" xfId="48" applyFont="1" applyBorder="1" applyAlignment="1">
      <alignment horizontal="center" wrapText="1"/>
    </xf>
    <xf numFmtId="0" fontId="48" fillId="0" borderId="119" xfId="48" applyFont="1" applyBorder="1" applyAlignment="1">
      <alignment horizontal="center" wrapText="1"/>
    </xf>
    <xf numFmtId="0" fontId="48" fillId="0" borderId="155" xfId="48" applyFont="1" applyBorder="1" applyAlignment="1">
      <alignment horizontal="left" vertical="top" wrapText="1"/>
    </xf>
    <xf numFmtId="0" fontId="48" fillId="0" borderId="117" xfId="48" applyFont="1" applyBorder="1" applyAlignment="1">
      <alignment vertical="top" wrapText="1"/>
    </xf>
    <xf numFmtId="0" fontId="48" fillId="0" borderId="118" xfId="48" applyFont="1" applyBorder="1" applyAlignment="1">
      <alignment horizontal="right" vertical="top" wrapText="1"/>
    </xf>
    <xf numFmtId="0" fontId="48" fillId="0" borderId="119" xfId="48" applyFont="1" applyBorder="1" applyAlignment="1">
      <alignment horizontal="right" vertical="top" wrapText="1"/>
    </xf>
    <xf numFmtId="168" fontId="51" fillId="0" borderId="117" xfId="48" applyNumberFormat="1" applyFont="1" applyBorder="1" applyAlignment="1">
      <alignment horizontal="right" vertical="top"/>
    </xf>
    <xf numFmtId="168" fontId="48" fillId="0" borderId="118" xfId="48" applyNumberFormat="1" applyFont="1" applyBorder="1" applyAlignment="1">
      <alignment horizontal="right" vertical="top"/>
    </xf>
    <xf numFmtId="169" fontId="48" fillId="0" borderId="119" xfId="48" applyNumberFormat="1" applyFont="1" applyBorder="1" applyAlignment="1">
      <alignment horizontal="right" vertical="top"/>
    </xf>
    <xf numFmtId="0" fontId="48" fillId="0" borderId="121" xfId="48" applyFont="1" applyBorder="1" applyAlignment="1">
      <alignment horizontal="left" vertical="top" wrapText="1"/>
    </xf>
    <xf numFmtId="168" fontId="48" fillId="0" borderId="122" xfId="48" applyNumberFormat="1" applyFont="1" applyBorder="1" applyAlignment="1">
      <alignment horizontal="right" vertical="top"/>
    </xf>
    <xf numFmtId="167" fontId="48" fillId="0" borderId="123" xfId="48" applyNumberFormat="1" applyFont="1" applyBorder="1" applyAlignment="1">
      <alignment horizontal="right" vertical="top"/>
    </xf>
    <xf numFmtId="168" fontId="48" fillId="0" borderId="123" xfId="48" applyNumberFormat="1" applyFont="1" applyBorder="1" applyAlignment="1">
      <alignment horizontal="right" vertical="top"/>
    </xf>
    <xf numFmtId="168" fontId="51" fillId="0" borderId="124" xfId="48" applyNumberFormat="1" applyFont="1" applyBorder="1" applyAlignment="1">
      <alignment horizontal="right" vertical="top"/>
    </xf>
    <xf numFmtId="168" fontId="48" fillId="0" borderId="87" xfId="48" applyNumberFormat="1" applyFont="1" applyBorder="1" applyAlignment="1">
      <alignment horizontal="right" vertical="top"/>
    </xf>
    <xf numFmtId="167" fontId="48" fillId="0" borderId="40" xfId="48" applyNumberFormat="1" applyFont="1" applyBorder="1" applyAlignment="1">
      <alignment horizontal="right" vertical="top"/>
    </xf>
    <xf numFmtId="168" fontId="48" fillId="0" borderId="40" xfId="48" applyNumberFormat="1" applyFont="1" applyBorder="1" applyAlignment="1">
      <alignment horizontal="right" vertical="top"/>
    </xf>
    <xf numFmtId="0" fontId="1" fillId="0" borderId="40" xfId="48" applyFont="1" applyBorder="1" applyAlignment="1">
      <alignment horizontal="center" vertical="center"/>
    </xf>
    <xf numFmtId="0" fontId="1" fillId="0" borderId="86" xfId="48" applyFont="1" applyBorder="1" applyAlignment="1">
      <alignment horizontal="center" vertical="center"/>
    </xf>
    <xf numFmtId="168" fontId="48" fillId="0" borderId="137" xfId="48" applyNumberFormat="1" applyFont="1" applyBorder="1" applyAlignment="1">
      <alignment horizontal="right" vertical="top"/>
    </xf>
    <xf numFmtId="167" fontId="48" fillId="0" borderId="138" xfId="48" applyNumberFormat="1" applyFont="1" applyBorder="1" applyAlignment="1">
      <alignment horizontal="right" vertical="top"/>
    </xf>
    <xf numFmtId="0" fontId="1" fillId="0" borderId="138" xfId="48" applyFont="1" applyBorder="1" applyAlignment="1">
      <alignment horizontal="center" vertical="center"/>
    </xf>
    <xf numFmtId="0" fontId="1" fillId="0" borderId="139" xfId="48" applyFont="1" applyBorder="1" applyAlignment="1">
      <alignment horizontal="center" vertical="center"/>
    </xf>
    <xf numFmtId="0" fontId="48" fillId="0" borderId="158" xfId="48" applyFont="1" applyBorder="1" applyAlignment="1">
      <alignment horizontal="center" wrapText="1"/>
    </xf>
    <xf numFmtId="0" fontId="48" fillId="0" borderId="159" xfId="48" applyFont="1" applyBorder="1" applyAlignment="1">
      <alignment horizontal="center" wrapText="1"/>
    </xf>
    <xf numFmtId="0" fontId="48" fillId="0" borderId="160" xfId="48" applyFont="1" applyBorder="1" applyAlignment="1">
      <alignment horizontal="center" wrapText="1"/>
    </xf>
    <xf numFmtId="0" fontId="1" fillId="0" borderId="123" xfId="48" applyFont="1" applyBorder="1" applyAlignment="1">
      <alignment horizontal="center" vertical="center"/>
    </xf>
    <xf numFmtId="168" fontId="48" fillId="0" borderId="124" xfId="48" applyNumberFormat="1" applyFont="1" applyBorder="1" applyAlignment="1">
      <alignment horizontal="right" vertical="top"/>
    </xf>
    <xf numFmtId="168" fontId="48" fillId="0" borderId="138" xfId="48" applyNumberFormat="1" applyFont="1" applyBorder="1" applyAlignment="1">
      <alignment horizontal="right" vertical="top"/>
    </xf>
    <xf numFmtId="168" fontId="48" fillId="0" borderId="139" xfId="48" applyNumberFormat="1" applyFont="1" applyBorder="1" applyAlignment="1">
      <alignment horizontal="right" vertical="top"/>
    </xf>
    <xf numFmtId="0" fontId="48" fillId="0" borderId="161" xfId="48" applyFont="1" applyBorder="1" applyAlignment="1">
      <alignment horizontal="center" wrapText="1"/>
    </xf>
    <xf numFmtId="0" fontId="48" fillId="0" borderId="162" xfId="48" applyFont="1" applyBorder="1" applyAlignment="1">
      <alignment horizontal="center" wrapText="1"/>
    </xf>
    <xf numFmtId="168" fontId="51" fillId="0" borderId="122" xfId="48" applyNumberFormat="1" applyFont="1" applyBorder="1" applyAlignment="1">
      <alignment horizontal="right" vertical="top"/>
    </xf>
    <xf numFmtId="168" fontId="51" fillId="0" borderId="87" xfId="48" applyNumberFormat="1" applyFont="1" applyBorder="1" applyAlignment="1">
      <alignment horizontal="right" vertical="top"/>
    </xf>
    <xf numFmtId="168" fontId="48" fillId="0" borderId="86" xfId="48" applyNumberFormat="1" applyFont="1" applyBorder="1" applyAlignment="1">
      <alignment horizontal="right" vertical="top"/>
    </xf>
    <xf numFmtId="168" fontId="51" fillId="0" borderId="137" xfId="48" applyNumberFormat="1" applyFont="1" applyBorder="1" applyAlignment="1">
      <alignment horizontal="right" vertical="top"/>
    </xf>
    <xf numFmtId="168" fontId="0" fillId="0" borderId="0" xfId="0" applyNumberFormat="1"/>
    <xf numFmtId="0" fontId="32" fillId="0" borderId="93" xfId="0" applyFont="1" applyBorder="1" applyAlignment="1">
      <alignment horizontal="center" vertical="center"/>
    </xf>
    <xf numFmtId="0" fontId="32" fillId="0" borderId="94" xfId="0" applyFont="1" applyBorder="1" applyAlignment="1">
      <alignment horizontal="center" vertical="center"/>
    </xf>
    <xf numFmtId="0" fontId="32" fillId="0" borderId="95" xfId="0" applyFont="1" applyBorder="1" applyAlignment="1">
      <alignment horizontal="center" vertical="center"/>
    </xf>
    <xf numFmtId="0" fontId="32" fillId="0" borderId="102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 wrapText="1"/>
    </xf>
    <xf numFmtId="0" fontId="32" fillId="0" borderId="103" xfId="0" applyFont="1" applyBorder="1" applyAlignment="1">
      <alignment horizontal="center" vertical="center" wrapText="1"/>
    </xf>
    <xf numFmtId="0" fontId="32" fillId="0" borderId="104" xfId="0" applyFont="1" applyBorder="1" applyAlignment="1">
      <alignment horizontal="center" vertical="center" wrapText="1"/>
    </xf>
    <xf numFmtId="0" fontId="33" fillId="0" borderId="96" xfId="0" applyFont="1" applyBorder="1" applyAlignment="1">
      <alignment horizontal="center" vertical="center" textRotation="90" wrapText="1"/>
    </xf>
    <xf numFmtId="0" fontId="33" fillId="0" borderId="105" xfId="0" applyFont="1" applyBorder="1" applyAlignment="1">
      <alignment horizontal="center" vertical="center" textRotation="90" wrapText="1"/>
    </xf>
    <xf numFmtId="0" fontId="33" fillId="0" borderId="98" xfId="0" applyFont="1" applyBorder="1" applyAlignment="1">
      <alignment horizontal="center" vertical="center" textRotation="90" wrapText="1"/>
    </xf>
    <xf numFmtId="3" fontId="26" fillId="0" borderId="51" xfId="0" applyNumberFormat="1" applyFont="1" applyBorder="1" applyAlignment="1">
      <alignment horizontal="center" wrapText="1"/>
    </xf>
    <xf numFmtId="3" fontId="26" fillId="0" borderId="52" xfId="0" applyNumberFormat="1" applyFont="1" applyBorder="1" applyAlignment="1">
      <alignment horizontal="center" wrapText="1"/>
    </xf>
    <xf numFmtId="0" fontId="32" fillId="0" borderId="96" xfId="0" applyFont="1" applyBorder="1" applyAlignment="1">
      <alignment horizontal="center" vertical="center"/>
    </xf>
    <xf numFmtId="0" fontId="32" fillId="0" borderId="97" xfId="0" applyFont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32" fillId="0" borderId="99" xfId="0" applyFont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0" fontId="32" fillId="0" borderId="100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0" borderId="101" xfId="0" applyFont="1" applyBorder="1" applyAlignment="1">
      <alignment horizontal="center" vertical="center"/>
    </xf>
    <xf numFmtId="0" fontId="33" fillId="0" borderId="106" xfId="0" applyFont="1" applyBorder="1" applyAlignment="1">
      <alignment horizontal="center" vertical="center" textRotation="90"/>
    </xf>
    <xf numFmtId="0" fontId="33" fillId="0" borderId="107" xfId="0" applyFont="1" applyBorder="1" applyAlignment="1">
      <alignment horizontal="center" vertical="center" textRotation="90"/>
    </xf>
    <xf numFmtId="0" fontId="33" fillId="0" borderId="108" xfId="0" applyFont="1" applyBorder="1" applyAlignment="1">
      <alignment horizontal="center" vertical="center" textRotation="90"/>
    </xf>
    <xf numFmtId="0" fontId="33" fillId="0" borderId="78" xfId="0" applyFont="1" applyBorder="1" applyAlignment="1">
      <alignment horizontal="center" vertical="center" textRotation="90"/>
    </xf>
    <xf numFmtId="0" fontId="33" fillId="0" borderId="79" xfId="0" applyFont="1" applyBorder="1" applyAlignment="1">
      <alignment horizontal="center" vertical="center" textRotation="90"/>
    </xf>
    <xf numFmtId="0" fontId="36" fillId="0" borderId="96" xfId="0" applyFont="1" applyBorder="1" applyAlignment="1">
      <alignment horizontal="center" vertical="center" textRotation="90" wrapText="1"/>
    </xf>
    <xf numFmtId="0" fontId="36" fillId="0" borderId="109" xfId="0" applyFont="1" applyBorder="1" applyAlignment="1">
      <alignment horizontal="center" vertical="center" textRotation="90" wrapText="1"/>
    </xf>
    <xf numFmtId="0" fontId="33" fillId="0" borderId="110" xfId="0" applyFont="1" applyBorder="1" applyAlignment="1">
      <alignment horizontal="center" vertical="center" textRotation="90" wrapText="1"/>
    </xf>
    <xf numFmtId="0" fontId="33" fillId="0" borderId="111" xfId="0" applyFont="1" applyBorder="1" applyAlignment="1">
      <alignment horizontal="center" vertical="center" textRotation="90" wrapText="1"/>
    </xf>
    <xf numFmtId="0" fontId="36" fillId="0" borderId="112" xfId="0" applyFont="1" applyBorder="1" applyAlignment="1">
      <alignment horizontal="center" vertical="center" textRotation="90" wrapText="1"/>
    </xf>
    <xf numFmtId="0" fontId="33" fillId="0" borderId="113" xfId="0" applyFont="1" applyBorder="1" applyAlignment="1">
      <alignment horizontal="center" vertical="center" textRotation="90" wrapText="1"/>
    </xf>
    <xf numFmtId="0" fontId="19" fillId="0" borderId="24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114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6" fillId="0" borderId="114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03" xfId="0" applyFont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center"/>
    </xf>
    <xf numFmtId="0" fontId="19" fillId="24" borderId="11" xfId="0" applyFont="1" applyFill="1" applyBorder="1" applyAlignment="1">
      <alignment horizontal="center" vertical="center" wrapText="1"/>
    </xf>
    <xf numFmtId="0" fontId="25" fillId="24" borderId="51" xfId="0" applyFont="1" applyFill="1" applyBorder="1" applyAlignment="1">
      <alignment horizontal="center"/>
    </xf>
    <xf numFmtId="0" fontId="25" fillId="24" borderId="77" xfId="0" applyFont="1" applyFill="1" applyBorder="1" applyAlignment="1">
      <alignment horizontal="center"/>
    </xf>
    <xf numFmtId="0" fontId="25" fillId="24" borderId="52" xfId="0" applyFont="1" applyFill="1" applyBorder="1" applyAlignment="1">
      <alignment horizontal="center"/>
    </xf>
    <xf numFmtId="0" fontId="25" fillId="24" borderId="12" xfId="0" applyFont="1" applyFill="1" applyBorder="1" applyAlignment="1">
      <alignment horizontal="center"/>
    </xf>
    <xf numFmtId="0" fontId="29" fillId="24" borderId="51" xfId="0" applyFont="1" applyFill="1" applyBorder="1" applyAlignment="1">
      <alignment horizontal="center" vertical="center"/>
    </xf>
    <xf numFmtId="0" fontId="29" fillId="24" borderId="52" xfId="0" applyFont="1" applyFill="1" applyBorder="1" applyAlignment="1">
      <alignment horizontal="center" vertical="center"/>
    </xf>
    <xf numFmtId="0" fontId="29" fillId="24" borderId="77" xfId="0" applyFont="1" applyFill="1" applyBorder="1" applyAlignment="1">
      <alignment horizontal="center" vertical="center"/>
    </xf>
    <xf numFmtId="0" fontId="29" fillId="24" borderId="24" xfId="0" applyFont="1" applyFill="1" applyBorder="1" applyAlignment="1">
      <alignment horizontal="center" vertical="center"/>
    </xf>
    <xf numFmtId="0" fontId="29" fillId="24" borderId="20" xfId="0" applyFont="1" applyFill="1" applyBorder="1" applyAlignment="1">
      <alignment horizontal="center" vertical="center"/>
    </xf>
    <xf numFmtId="0" fontId="29" fillId="24" borderId="21" xfId="0" applyFont="1" applyFill="1" applyBorder="1" applyAlignment="1">
      <alignment horizontal="center" vertical="center"/>
    </xf>
    <xf numFmtId="0" fontId="27" fillId="24" borderId="51" xfId="0" applyFont="1" applyFill="1" applyBorder="1" applyAlignment="1">
      <alignment horizontal="center" vertical="center" wrapText="1"/>
    </xf>
    <xf numFmtId="0" fontId="27" fillId="24" borderId="52" xfId="0" applyFont="1" applyFill="1" applyBorder="1" applyAlignment="1">
      <alignment horizontal="center" vertical="center" wrapText="1"/>
    </xf>
    <xf numFmtId="0" fontId="27" fillId="24" borderId="77" xfId="0" applyFont="1" applyFill="1" applyBorder="1" applyAlignment="1">
      <alignment horizontal="center" vertical="center" wrapText="1"/>
    </xf>
    <xf numFmtId="0" fontId="27" fillId="24" borderId="115" xfId="0" applyFont="1" applyFill="1" applyBorder="1" applyAlignment="1">
      <alignment horizontal="center" vertical="center" wrapText="1"/>
    </xf>
    <xf numFmtId="0" fontId="27" fillId="24" borderId="12" xfId="0" applyFont="1" applyFill="1" applyBorder="1" applyAlignment="1">
      <alignment horizontal="center" vertical="center" wrapText="1"/>
    </xf>
    <xf numFmtId="0" fontId="27" fillId="24" borderId="10" xfId="0" applyFont="1" applyFill="1" applyBorder="1" applyAlignment="1">
      <alignment horizontal="center" vertical="center" wrapText="1"/>
    </xf>
    <xf numFmtId="0" fontId="27" fillId="24" borderId="11" xfId="0" applyFont="1" applyFill="1" applyBorder="1" applyAlignment="1">
      <alignment horizontal="center" vertical="center" wrapText="1"/>
    </xf>
    <xf numFmtId="0" fontId="27" fillId="24" borderId="24" xfId="0" applyFont="1" applyFill="1" applyBorder="1" applyAlignment="1">
      <alignment horizontal="center" vertical="center" wrapText="1"/>
    </xf>
    <xf numFmtId="0" fontId="27" fillId="24" borderId="21" xfId="0" applyFont="1" applyFill="1" applyBorder="1" applyAlignment="1">
      <alignment horizontal="center" vertical="center" wrapText="1"/>
    </xf>
    <xf numFmtId="0" fontId="27" fillId="24" borderId="20" xfId="0" applyFont="1" applyFill="1" applyBorder="1" applyAlignment="1">
      <alignment horizontal="center" vertical="center" wrapText="1"/>
    </xf>
    <xf numFmtId="0" fontId="38" fillId="0" borderId="126" xfId="46" applyFont="1" applyBorder="1" applyAlignment="1">
      <alignment horizontal="left" vertical="top" wrapText="1"/>
    </xf>
    <xf numFmtId="0" fontId="37" fillId="0" borderId="113" xfId="46" applyFont="1" applyBorder="1" applyAlignment="1">
      <alignment horizontal="center" vertical="center"/>
    </xf>
    <xf numFmtId="0" fontId="37" fillId="0" borderId="134" xfId="46" applyFont="1" applyBorder="1" applyAlignment="1">
      <alignment horizontal="center" vertical="center"/>
    </xf>
    <xf numFmtId="0" fontId="38" fillId="0" borderId="130" xfId="46" applyFont="1" applyBorder="1" applyAlignment="1">
      <alignment horizontal="left" vertical="top" wrapText="1"/>
    </xf>
    <xf numFmtId="0" fontId="37" fillId="0" borderId="106" xfId="46" applyFont="1" applyBorder="1" applyAlignment="1">
      <alignment horizontal="center" vertical="center"/>
    </xf>
    <xf numFmtId="0" fontId="37" fillId="0" borderId="19" xfId="46" applyFont="1" applyBorder="1" applyAlignment="1">
      <alignment horizontal="center" vertical="center" wrapText="1"/>
    </xf>
    <xf numFmtId="0" fontId="37" fillId="0" borderId="103" xfId="46" applyFont="1" applyBorder="1" applyAlignment="1">
      <alignment horizontal="center" vertical="center"/>
    </xf>
    <xf numFmtId="0" fontId="37" fillId="0" borderId="104" xfId="46" applyFont="1" applyBorder="1" applyAlignment="1">
      <alignment horizontal="center" vertical="center"/>
    </xf>
    <xf numFmtId="0" fontId="38" fillId="0" borderId="120" xfId="46" applyFont="1" applyBorder="1" applyAlignment="1">
      <alignment horizontal="left" vertical="top" wrapText="1"/>
    </xf>
    <xf numFmtId="0" fontId="48" fillId="0" borderId="107" xfId="48" applyFont="1" applyBorder="1" applyAlignment="1">
      <alignment horizontal="left" vertical="top" wrapText="1"/>
    </xf>
    <xf numFmtId="0" fontId="50" fillId="0" borderId="113" xfId="48" applyFont="1" applyBorder="1" applyAlignment="1">
      <alignment horizontal="center" vertical="center"/>
    </xf>
    <xf numFmtId="0" fontId="50" fillId="0" borderId="106" xfId="48" applyFont="1" applyBorder="1" applyAlignment="1">
      <alignment horizontal="center" vertical="center"/>
    </xf>
    <xf numFmtId="0" fontId="50" fillId="0" borderId="0" xfId="48" applyFont="1" applyBorder="1" applyAlignment="1">
      <alignment horizontal="center" vertical="center" wrapText="1"/>
    </xf>
    <xf numFmtId="0" fontId="50" fillId="0" borderId="0" xfId="48" applyFont="1" applyBorder="1" applyAlignment="1">
      <alignment horizontal="center" vertical="center"/>
    </xf>
    <xf numFmtId="0" fontId="48" fillId="0" borderId="155" xfId="48" applyFont="1" applyBorder="1" applyAlignment="1">
      <alignment horizontal="left" wrapText="1"/>
    </xf>
    <xf numFmtId="0" fontId="50" fillId="0" borderId="121" xfId="48" applyFont="1" applyBorder="1" applyAlignment="1">
      <alignment horizontal="center" vertical="center"/>
    </xf>
    <xf numFmtId="0" fontId="50" fillId="0" borderId="136" xfId="48" applyFont="1" applyBorder="1" applyAlignment="1">
      <alignment horizontal="center" vertical="center"/>
    </xf>
    <xf numFmtId="0" fontId="48" fillId="0" borderId="117" xfId="48" applyFont="1" applyBorder="1" applyAlignment="1">
      <alignment horizontal="center" wrapText="1"/>
    </xf>
    <xf numFmtId="0" fontId="50" fillId="0" borderId="137" xfId="48" applyFont="1" applyBorder="1" applyAlignment="1">
      <alignment horizontal="center" vertical="center"/>
    </xf>
    <xf numFmtId="0" fontId="48" fillId="0" borderId="118" xfId="48" applyFont="1" applyBorder="1" applyAlignment="1">
      <alignment horizontal="center" wrapText="1"/>
    </xf>
    <xf numFmtId="0" fontId="50" fillId="0" borderId="138" xfId="48" applyFont="1" applyBorder="1" applyAlignment="1">
      <alignment horizontal="center" vertical="center"/>
    </xf>
    <xf numFmtId="0" fontId="37" fillId="0" borderId="0" xfId="48" applyFont="1" applyBorder="1" applyAlignment="1">
      <alignment horizontal="center" vertical="center" wrapText="1"/>
    </xf>
    <xf numFmtId="0" fontId="37" fillId="0" borderId="0" xfId="48" applyFont="1" applyBorder="1" applyAlignment="1">
      <alignment horizontal="center" vertical="center"/>
    </xf>
    <xf numFmtId="0" fontId="50" fillId="0" borderId="116" xfId="48" applyFont="1" applyBorder="1" applyAlignment="1">
      <alignment horizontal="center" vertical="center"/>
    </xf>
    <xf numFmtId="0" fontId="48" fillId="0" borderId="156" xfId="48" applyFont="1" applyBorder="1" applyAlignment="1">
      <alignment horizontal="center" wrapText="1"/>
    </xf>
    <xf numFmtId="0" fontId="50" fillId="0" borderId="157" xfId="48" applyFont="1" applyBorder="1" applyAlignment="1">
      <alignment horizontal="center" vertical="center"/>
    </xf>
    <xf numFmtId="0" fontId="48" fillId="0" borderId="119" xfId="48" applyFont="1" applyBorder="1" applyAlignment="1">
      <alignment horizontal="center" wrapText="1"/>
    </xf>
    <xf numFmtId="0" fontId="50" fillId="0" borderId="139" xfId="48" applyFont="1" applyBorder="1" applyAlignment="1">
      <alignment horizontal="center" vertical="center"/>
    </xf>
    <xf numFmtId="0" fontId="48" fillId="0" borderId="120" xfId="47" applyFont="1" applyBorder="1" applyAlignment="1">
      <alignment horizontal="left" vertical="top" wrapText="1"/>
    </xf>
    <xf numFmtId="0" fontId="50" fillId="0" borderId="113" xfId="47" applyFont="1" applyBorder="1" applyAlignment="1">
      <alignment horizontal="center" vertical="center"/>
    </xf>
    <xf numFmtId="0" fontId="50" fillId="0" borderId="134" xfId="47" applyFont="1" applyBorder="1" applyAlignment="1">
      <alignment horizontal="center" vertical="center"/>
    </xf>
    <xf numFmtId="0" fontId="48" fillId="0" borderId="130" xfId="47" applyFont="1" applyBorder="1" applyAlignment="1">
      <alignment horizontal="left" vertical="top" wrapText="1"/>
    </xf>
    <xf numFmtId="0" fontId="50" fillId="0" borderId="106" xfId="47" applyFont="1" applyBorder="1" applyAlignment="1">
      <alignment horizontal="center" vertical="center"/>
    </xf>
    <xf numFmtId="0" fontId="37" fillId="0" borderId="152" xfId="48" applyFont="1" applyBorder="1" applyAlignment="1">
      <alignment horizontal="center" vertical="center" wrapText="1"/>
    </xf>
    <xf numFmtId="0" fontId="37" fillId="0" borderId="152" xfId="48" applyFont="1" applyBorder="1" applyAlignment="1">
      <alignment horizontal="center" vertical="center"/>
    </xf>
    <xf numFmtId="0" fontId="48" fillId="0" borderId="153" xfId="48" applyFont="1" applyBorder="1" applyAlignment="1">
      <alignment horizontal="left" vertical="top" wrapText="1"/>
    </xf>
    <xf numFmtId="0" fontId="37" fillId="0" borderId="121" xfId="48" applyFont="1" applyBorder="1" applyAlignment="1">
      <alignment horizontal="center" vertical="center"/>
    </xf>
    <xf numFmtId="0" fontId="48" fillId="0" borderId="78" xfId="48" applyFont="1" applyBorder="1" applyAlignment="1">
      <alignment horizontal="left" vertical="top" wrapText="1"/>
    </xf>
    <xf numFmtId="0" fontId="37" fillId="0" borderId="125" xfId="48" applyFont="1" applyBorder="1" applyAlignment="1">
      <alignment horizontal="center" vertical="center"/>
    </xf>
    <xf numFmtId="0" fontId="48" fillId="0" borderId="113" xfId="48" applyFont="1" applyBorder="1" applyAlignment="1">
      <alignment horizontal="left" vertical="top" wrapText="1"/>
    </xf>
    <xf numFmtId="0" fontId="37" fillId="0" borderId="113" xfId="48" applyFont="1" applyBorder="1" applyAlignment="1">
      <alignment horizontal="center" vertical="center"/>
    </xf>
    <xf numFmtId="0" fontId="48" fillId="0" borderId="106" xfId="48" applyFont="1" applyBorder="1" applyAlignment="1">
      <alignment horizontal="left" vertical="top" wrapText="1"/>
    </xf>
    <xf numFmtId="0" fontId="37" fillId="0" borderId="106" xfId="48" applyFont="1" applyBorder="1" applyAlignment="1">
      <alignment horizontal="center" vertical="center"/>
    </xf>
    <xf numFmtId="0" fontId="50" fillId="0" borderId="0" xfId="47" applyFont="1" applyBorder="1" applyAlignment="1">
      <alignment horizontal="center" vertical="center" wrapText="1"/>
    </xf>
    <xf numFmtId="0" fontId="50" fillId="0" borderId="0" xfId="47" applyFont="1" applyBorder="1" applyAlignment="1">
      <alignment horizontal="center" vertical="center"/>
    </xf>
    <xf numFmtId="0" fontId="48" fillId="0" borderId="155" xfId="47" applyFont="1" applyBorder="1" applyAlignment="1">
      <alignment horizontal="left" wrapText="1"/>
    </xf>
    <xf numFmtId="0" fontId="50" fillId="0" borderId="121" xfId="47" applyFont="1" applyBorder="1" applyAlignment="1">
      <alignment horizontal="center" vertical="center"/>
    </xf>
    <xf numFmtId="0" fontId="50" fillId="0" borderId="136" xfId="47" applyFont="1" applyBorder="1" applyAlignment="1">
      <alignment horizontal="center" vertical="center"/>
    </xf>
    <xf numFmtId="0" fontId="48" fillId="0" borderId="117" xfId="47" applyFont="1" applyBorder="1" applyAlignment="1">
      <alignment horizontal="center" wrapText="1"/>
    </xf>
    <xf numFmtId="0" fontId="50" fillId="0" borderId="137" xfId="47" applyFont="1" applyBorder="1" applyAlignment="1">
      <alignment horizontal="center" vertical="center"/>
    </xf>
    <xf numFmtId="0" fontId="48" fillId="0" borderId="118" xfId="47" applyFont="1" applyBorder="1" applyAlignment="1">
      <alignment horizontal="center" wrapText="1"/>
    </xf>
    <xf numFmtId="0" fontId="50" fillId="0" borderId="138" xfId="47" applyFont="1" applyBorder="1" applyAlignment="1">
      <alignment horizontal="center" vertical="center"/>
    </xf>
    <xf numFmtId="0" fontId="48" fillId="0" borderId="156" xfId="47" applyFont="1" applyBorder="1" applyAlignment="1">
      <alignment horizontal="center" wrapText="1"/>
    </xf>
    <xf numFmtId="0" fontId="50" fillId="0" borderId="157" xfId="47" applyFont="1" applyBorder="1" applyAlignment="1">
      <alignment horizontal="center" vertical="center"/>
    </xf>
    <xf numFmtId="0" fontId="48" fillId="0" borderId="119" xfId="47" applyFont="1" applyBorder="1" applyAlignment="1">
      <alignment horizontal="center" wrapText="1"/>
    </xf>
    <xf numFmtId="0" fontId="50" fillId="0" borderId="139" xfId="47" applyFont="1" applyBorder="1" applyAlignment="1">
      <alignment horizontal="center" vertical="center"/>
    </xf>
    <xf numFmtId="0" fontId="48" fillId="0" borderId="106" xfId="47" applyFont="1" applyBorder="1" applyAlignment="1">
      <alignment horizontal="left" vertical="top" wrapText="1"/>
    </xf>
    <xf numFmtId="0" fontId="37" fillId="0" borderId="113" xfId="47" applyFont="1" applyBorder="1" applyAlignment="1">
      <alignment horizontal="center" vertical="center"/>
    </xf>
    <xf numFmtId="0" fontId="37" fillId="0" borderId="106" xfId="47" applyFont="1" applyBorder="1" applyAlignment="1">
      <alignment horizontal="center" vertical="center"/>
    </xf>
    <xf numFmtId="0" fontId="37" fillId="0" borderId="0" xfId="47" applyFont="1" applyBorder="1" applyAlignment="1">
      <alignment horizontal="center" vertical="center" wrapText="1"/>
    </xf>
    <xf numFmtId="0" fontId="37" fillId="0" borderId="0" xfId="47" applyFont="1" applyBorder="1" applyAlignment="1">
      <alignment horizontal="center" vertical="center"/>
    </xf>
    <xf numFmtId="0" fontId="50" fillId="0" borderId="116" xfId="47" applyFont="1" applyBorder="1" applyAlignment="1">
      <alignment horizontal="center" vertical="center"/>
    </xf>
    <xf numFmtId="0" fontId="37" fillId="0" borderId="152" xfId="47" applyFont="1" applyBorder="1" applyAlignment="1">
      <alignment horizontal="center" vertical="center" wrapText="1"/>
    </xf>
    <xf numFmtId="0" fontId="37" fillId="0" borderId="152" xfId="47" applyFont="1" applyBorder="1" applyAlignment="1">
      <alignment horizontal="center" vertical="center"/>
    </xf>
    <xf numFmtId="0" fontId="48" fillId="0" borderId="153" xfId="47" applyFont="1" applyBorder="1" applyAlignment="1">
      <alignment horizontal="left" vertical="top" wrapText="1"/>
    </xf>
    <xf numFmtId="0" fontId="37" fillId="0" borderId="121" xfId="47" applyFont="1" applyBorder="1" applyAlignment="1">
      <alignment horizontal="center" vertical="center"/>
    </xf>
    <xf numFmtId="0" fontId="48" fillId="0" borderId="78" xfId="47" applyFont="1" applyBorder="1" applyAlignment="1">
      <alignment horizontal="left" vertical="top" wrapText="1"/>
    </xf>
    <xf numFmtId="0" fontId="37" fillId="0" borderId="125" xfId="47" applyFont="1" applyBorder="1" applyAlignment="1">
      <alignment horizontal="center" vertical="center"/>
    </xf>
    <xf numFmtId="0" fontId="48" fillId="0" borderId="113" xfId="47" applyFont="1" applyBorder="1" applyAlignment="1">
      <alignment horizontal="left" vertical="top" wrapText="1"/>
    </xf>
  </cellXfs>
  <cellStyles count="49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yperlink" xfId="30" builtinId="8"/>
    <cellStyle name="Incorreto" xfId="31" builtinId="27" customBuiltin="1"/>
    <cellStyle name="Neutra" xfId="32" builtinId="28" customBuiltin="1"/>
    <cellStyle name="Normal" xfId="0" builtinId="0"/>
    <cellStyle name="Normal_8)Correlations" xfId="46"/>
    <cellStyle name="Normal_9) Regressão para Vab e Poprur" xfId="48"/>
    <cellStyle name="Normal_Plan2" xfId="47"/>
    <cellStyle name="Nota" xfId="33" builtinId="10" customBuiltin="1"/>
    <cellStyle name="Porcentagem" xfId="34" builtinId="5"/>
    <cellStyle name="Saída" xfId="35" builtinId="21" customBuiltin="1"/>
    <cellStyle name="Separador de milhares" xfId="36" builtinId="3"/>
    <cellStyle name="Texto de Aviso" xfId="37" builtinId="11" customBuiltin="1"/>
    <cellStyle name="Texto Explicativo" xfId="38" builtinId="53" customBuiltin="1"/>
    <cellStyle name="Título 1" xfId="39" builtinId="16" customBuiltin="1"/>
    <cellStyle name="Título 1 1" xfId="40"/>
    <cellStyle name="Título 1 1 1" xfId="41"/>
    <cellStyle name="Título 2" xfId="42" builtinId="17" customBuiltin="1"/>
    <cellStyle name="Título 3" xfId="43" builtinId="18" customBuiltin="1"/>
    <cellStyle name="Título 4" xfId="44" builtinId="19" customBuiltin="1"/>
    <cellStyle name="Total" xfId="45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E6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ee.tche.br/sitefee/pt/content/estatisticas/pib-estadual-serie-historica-1995-2008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5"/>
  <sheetViews>
    <sheetView tabSelected="1" workbookViewId="0">
      <selection activeCell="B11" sqref="B11"/>
    </sheetView>
  </sheetViews>
  <sheetFormatPr defaultRowHeight="14.4"/>
  <sheetData>
    <row r="3" spans="1:3" s="127" customFormat="1" ht="13.8">
      <c r="A3" s="125" t="s">
        <v>102</v>
      </c>
      <c r="B3" s="126"/>
      <c r="C3" s="125"/>
    </row>
    <row r="4" spans="1:3">
      <c r="A4" s="128" t="s">
        <v>101</v>
      </c>
    </row>
    <row r="5" spans="1:3">
      <c r="A5" t="s">
        <v>103</v>
      </c>
    </row>
  </sheetData>
  <hyperlinks>
    <hyperlink ref="A4" r:id="rId1"/>
  </hyperlink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84"/>
  <sheetViews>
    <sheetView workbookViewId="0">
      <selection activeCell="E26" sqref="E26"/>
    </sheetView>
  </sheetViews>
  <sheetFormatPr defaultRowHeight="14.4"/>
  <cols>
    <col min="1" max="1" width="11.6640625" customWidth="1"/>
    <col min="2" max="2" width="12.21875" customWidth="1"/>
    <col min="3" max="3" width="20.44140625" bestFit="1" customWidth="1"/>
    <col min="4" max="4" width="15.44140625" customWidth="1"/>
    <col min="5" max="5" width="19.33203125" customWidth="1"/>
    <col min="6" max="7" width="8.6640625" bestFit="1" customWidth="1"/>
    <col min="10" max="11" width="8.88671875" customWidth="1"/>
    <col min="12" max="12" width="14" bestFit="1" customWidth="1"/>
    <col min="13" max="13" width="8.44140625" bestFit="1" customWidth="1"/>
    <col min="14" max="14" width="20.44140625" bestFit="1" customWidth="1"/>
    <col min="15" max="15" width="16.44140625" customWidth="1"/>
  </cols>
  <sheetData>
    <row r="1" spans="1:18">
      <c r="A1" s="530"/>
      <c r="B1" s="530"/>
      <c r="C1" s="530"/>
      <c r="D1" s="530"/>
      <c r="E1" s="530"/>
      <c r="F1" s="530"/>
      <c r="G1" s="530"/>
    </row>
    <row r="2" spans="1:18" ht="16.8">
      <c r="A2" s="530" t="s">
        <v>404</v>
      </c>
      <c r="B2" s="530"/>
      <c r="C2" s="530"/>
      <c r="D2" s="530"/>
      <c r="E2" s="530"/>
      <c r="F2" s="530"/>
      <c r="G2" s="530"/>
      <c r="L2" s="595" t="s">
        <v>404</v>
      </c>
      <c r="M2" s="595"/>
      <c r="N2" s="595"/>
      <c r="O2" s="595"/>
      <c r="P2" s="595"/>
      <c r="Q2" s="595"/>
      <c r="R2" s="595"/>
    </row>
    <row r="3" spans="1:18">
      <c r="A3" s="530"/>
      <c r="B3" s="530"/>
      <c r="C3" s="530"/>
      <c r="D3" s="530"/>
      <c r="E3" s="530"/>
      <c r="F3" s="530"/>
      <c r="G3" s="530"/>
      <c r="L3" s="595"/>
      <c r="M3" s="595"/>
      <c r="N3" s="595"/>
      <c r="O3" s="595"/>
      <c r="P3" s="595"/>
      <c r="Q3" s="595"/>
      <c r="R3" s="595"/>
    </row>
    <row r="4" spans="1:18" ht="15" thickBot="1">
      <c r="A4" s="766" t="s">
        <v>405</v>
      </c>
      <c r="B4" s="767"/>
      <c r="C4" s="767"/>
      <c r="D4" s="530"/>
      <c r="E4" s="530"/>
      <c r="F4" s="530"/>
      <c r="G4" s="530"/>
      <c r="L4" s="737" t="s">
        <v>405</v>
      </c>
      <c r="M4" s="738"/>
      <c r="N4" s="738"/>
      <c r="O4" s="595"/>
      <c r="P4" s="595"/>
      <c r="Q4" s="595"/>
      <c r="R4" s="595"/>
    </row>
    <row r="5" spans="1:18">
      <c r="A5" s="768" t="s">
        <v>406</v>
      </c>
      <c r="B5" s="769"/>
      <c r="C5" s="531" t="s">
        <v>407</v>
      </c>
      <c r="D5" s="530"/>
      <c r="E5" s="530"/>
      <c r="F5" s="530"/>
      <c r="G5" s="530"/>
      <c r="L5" s="739" t="s">
        <v>406</v>
      </c>
      <c r="M5" s="740"/>
      <c r="N5" s="596" t="s">
        <v>506</v>
      </c>
      <c r="O5" s="595"/>
      <c r="P5" s="595"/>
      <c r="Q5" s="595"/>
      <c r="R5" s="595"/>
    </row>
    <row r="6" spans="1:18">
      <c r="A6" s="770" t="s">
        <v>408</v>
      </c>
      <c r="B6" s="771"/>
      <c r="C6" s="532" t="s">
        <v>409</v>
      </c>
      <c r="D6" s="530"/>
      <c r="E6" s="530"/>
      <c r="F6" s="530"/>
      <c r="G6" s="530"/>
      <c r="L6" s="741" t="s">
        <v>408</v>
      </c>
      <c r="M6" s="742"/>
      <c r="N6" s="597" t="s">
        <v>409</v>
      </c>
      <c r="O6" s="595"/>
      <c r="P6" s="595"/>
      <c r="Q6" s="595"/>
      <c r="R6" s="595"/>
    </row>
    <row r="7" spans="1:18" ht="22.8">
      <c r="A7" s="772" t="s">
        <v>410</v>
      </c>
      <c r="B7" s="533" t="s">
        <v>411</v>
      </c>
      <c r="C7" s="532" t="s">
        <v>412</v>
      </c>
      <c r="D7" s="530"/>
      <c r="E7" s="530"/>
      <c r="F7" s="530"/>
      <c r="G7" s="530"/>
      <c r="L7" s="743" t="s">
        <v>410</v>
      </c>
      <c r="M7" s="598" t="s">
        <v>411</v>
      </c>
      <c r="N7" s="597" t="s">
        <v>412</v>
      </c>
      <c r="O7" s="595"/>
      <c r="P7" s="595"/>
      <c r="Q7" s="595"/>
      <c r="R7" s="595"/>
    </row>
    <row r="8" spans="1:18">
      <c r="A8" s="761"/>
      <c r="B8" s="533" t="s">
        <v>413</v>
      </c>
      <c r="C8" s="532" t="s">
        <v>414</v>
      </c>
      <c r="D8" s="530"/>
      <c r="E8" s="530"/>
      <c r="F8" s="530"/>
      <c r="G8" s="530"/>
      <c r="L8" s="744"/>
      <c r="M8" s="598" t="s">
        <v>413</v>
      </c>
      <c r="N8" s="597" t="s">
        <v>414</v>
      </c>
      <c r="O8" s="595"/>
      <c r="P8" s="595"/>
      <c r="Q8" s="595"/>
      <c r="R8" s="595"/>
    </row>
    <row r="9" spans="1:18">
      <c r="A9" s="761"/>
      <c r="B9" s="533" t="s">
        <v>415</v>
      </c>
      <c r="C9" s="532" t="s">
        <v>414</v>
      </c>
      <c r="D9" s="530"/>
      <c r="E9" s="530"/>
      <c r="F9" s="530"/>
      <c r="G9" s="530"/>
      <c r="L9" s="744"/>
      <c r="M9" s="598" t="s">
        <v>415</v>
      </c>
      <c r="N9" s="597" t="s">
        <v>414</v>
      </c>
      <c r="O9" s="595"/>
      <c r="P9" s="595"/>
      <c r="Q9" s="595"/>
      <c r="R9" s="595"/>
    </row>
    <row r="10" spans="1:18">
      <c r="A10" s="761"/>
      <c r="B10" s="533" t="s">
        <v>416</v>
      </c>
      <c r="C10" s="532" t="s">
        <v>414</v>
      </c>
      <c r="D10" s="530"/>
      <c r="E10" s="530"/>
      <c r="F10" s="530"/>
      <c r="G10" s="530"/>
      <c r="L10" s="744"/>
      <c r="M10" s="598" t="s">
        <v>416</v>
      </c>
      <c r="N10" s="597" t="s">
        <v>414</v>
      </c>
      <c r="O10" s="595"/>
      <c r="P10" s="595"/>
      <c r="Q10" s="595"/>
      <c r="R10" s="595"/>
    </row>
    <row r="11" spans="1:18" ht="34.200000000000003">
      <c r="A11" s="761"/>
      <c r="B11" s="533" t="s">
        <v>417</v>
      </c>
      <c r="C11" s="534">
        <v>11</v>
      </c>
      <c r="D11" s="530"/>
      <c r="E11" s="530"/>
      <c r="F11" s="530"/>
      <c r="G11" s="530"/>
      <c r="L11" s="744"/>
      <c r="M11" s="598" t="s">
        <v>417</v>
      </c>
      <c r="N11" s="599">
        <v>11</v>
      </c>
      <c r="O11" s="595"/>
      <c r="P11" s="595"/>
      <c r="Q11" s="595"/>
      <c r="R11" s="595"/>
    </row>
    <row r="12" spans="1:18" ht="34.200000000000003">
      <c r="A12" s="772" t="s">
        <v>418</v>
      </c>
      <c r="B12" s="533" t="s">
        <v>419</v>
      </c>
      <c r="C12" s="532" t="s">
        <v>420</v>
      </c>
      <c r="D12" s="530"/>
      <c r="E12" s="530"/>
      <c r="F12" s="530"/>
      <c r="G12" s="530"/>
      <c r="L12" s="743" t="s">
        <v>418</v>
      </c>
      <c r="M12" s="598" t="s">
        <v>419</v>
      </c>
      <c r="N12" s="597" t="s">
        <v>420</v>
      </c>
      <c r="O12" s="595"/>
      <c r="P12" s="595"/>
      <c r="Q12" s="595"/>
      <c r="R12" s="595"/>
    </row>
    <row r="13" spans="1:18" ht="45.6">
      <c r="A13" s="761"/>
      <c r="B13" s="533" t="s">
        <v>421</v>
      </c>
      <c r="C13" s="532" t="s">
        <v>422</v>
      </c>
      <c r="D13" s="530"/>
      <c r="E13" s="530"/>
      <c r="F13" s="530"/>
      <c r="G13" s="530"/>
      <c r="L13" s="744"/>
      <c r="M13" s="598" t="s">
        <v>421</v>
      </c>
      <c r="N13" s="597" t="s">
        <v>422</v>
      </c>
      <c r="O13" s="595"/>
      <c r="P13" s="595"/>
      <c r="Q13" s="595"/>
      <c r="R13" s="595"/>
    </row>
    <row r="14" spans="1:18" ht="148.19999999999999">
      <c r="A14" s="770" t="s">
        <v>423</v>
      </c>
      <c r="B14" s="771"/>
      <c r="C14" s="532" t="s">
        <v>424</v>
      </c>
      <c r="D14" s="530"/>
      <c r="E14" s="530"/>
      <c r="F14" s="530"/>
      <c r="G14" s="530"/>
      <c r="L14" s="741" t="s">
        <v>423</v>
      </c>
      <c r="M14" s="742"/>
      <c r="N14" s="597" t="s">
        <v>507</v>
      </c>
      <c r="O14" s="595"/>
      <c r="P14" s="595"/>
      <c r="Q14" s="595"/>
      <c r="R14" s="595"/>
    </row>
    <row r="15" spans="1:18" ht="23.4" thickBot="1">
      <c r="A15" s="760" t="s">
        <v>425</v>
      </c>
      <c r="B15" s="533" t="s">
        <v>426</v>
      </c>
      <c r="C15" s="535" t="s">
        <v>427</v>
      </c>
      <c r="D15" s="530"/>
      <c r="E15" s="530"/>
      <c r="F15" s="530"/>
      <c r="G15" s="530"/>
      <c r="L15" s="745" t="s">
        <v>425</v>
      </c>
      <c r="M15" s="598" t="s">
        <v>426</v>
      </c>
      <c r="N15" s="600" t="s">
        <v>508</v>
      </c>
      <c r="O15" s="595"/>
      <c r="P15" s="595"/>
      <c r="Q15" s="595"/>
      <c r="R15" s="595"/>
    </row>
    <row r="16" spans="1:18" ht="22.8">
      <c r="A16" s="761"/>
      <c r="B16" s="533" t="s">
        <v>428</v>
      </c>
      <c r="C16" s="535" t="s">
        <v>429</v>
      </c>
      <c r="D16" s="530"/>
      <c r="E16" s="530"/>
      <c r="F16" s="530"/>
      <c r="G16" s="530"/>
      <c r="L16" s="744"/>
      <c r="M16" s="598" t="s">
        <v>428</v>
      </c>
      <c r="N16" s="600" t="s">
        <v>509</v>
      </c>
      <c r="O16" s="595"/>
      <c r="P16" s="595"/>
      <c r="Q16" s="595"/>
      <c r="R16" s="595"/>
    </row>
    <row r="17" spans="1:18" ht="22.8">
      <c r="A17" s="761"/>
      <c r="B17" s="533" t="s">
        <v>430</v>
      </c>
      <c r="C17" s="532" t="s">
        <v>431</v>
      </c>
      <c r="D17" s="530"/>
      <c r="E17" s="530"/>
      <c r="F17" s="530"/>
      <c r="G17" s="530"/>
      <c r="L17" s="744"/>
      <c r="M17" s="598" t="s">
        <v>430</v>
      </c>
      <c r="N17" s="597" t="s">
        <v>431</v>
      </c>
      <c r="O17" s="595"/>
      <c r="P17" s="595"/>
      <c r="Q17" s="595"/>
      <c r="R17" s="595"/>
    </row>
    <row r="18" spans="1:18" ht="69" thickBot="1">
      <c r="A18" s="762"/>
      <c r="B18" s="536" t="s">
        <v>432</v>
      </c>
      <c r="C18" s="537" t="s">
        <v>433</v>
      </c>
      <c r="D18" s="530"/>
      <c r="E18" s="530"/>
      <c r="F18" s="530"/>
      <c r="G18" s="530"/>
      <c r="L18" s="746"/>
      <c r="M18" s="601" t="s">
        <v>432</v>
      </c>
      <c r="N18" s="602" t="s">
        <v>433</v>
      </c>
      <c r="O18" s="595"/>
      <c r="P18" s="595"/>
      <c r="Q18" s="595"/>
      <c r="R18" s="595"/>
    </row>
    <row r="19" spans="1:18">
      <c r="A19" s="530"/>
      <c r="B19" s="530"/>
      <c r="C19" s="530"/>
      <c r="D19" s="530"/>
      <c r="E19" s="530"/>
      <c r="F19" s="530"/>
      <c r="G19" s="530"/>
      <c r="L19" s="595"/>
      <c r="M19" s="595"/>
      <c r="N19" s="595"/>
      <c r="O19" s="595"/>
      <c r="P19" s="595"/>
      <c r="Q19" s="595"/>
      <c r="R19" s="595"/>
    </row>
    <row r="20" spans="1:18">
      <c r="A20" s="530"/>
      <c r="B20" s="530"/>
      <c r="C20" s="530"/>
      <c r="D20" s="530"/>
      <c r="E20" s="530"/>
      <c r="F20" s="530"/>
      <c r="G20" s="530"/>
      <c r="L20" s="595"/>
      <c r="M20" s="595"/>
      <c r="N20" s="595"/>
      <c r="O20" s="595"/>
      <c r="P20" s="595"/>
      <c r="Q20" s="595"/>
      <c r="R20" s="595"/>
    </row>
    <row r="21" spans="1:18">
      <c r="A21" s="530" t="s">
        <v>434</v>
      </c>
      <c r="B21" s="530"/>
      <c r="C21" s="530"/>
      <c r="D21" s="530"/>
      <c r="E21" s="530"/>
      <c r="F21" s="530"/>
      <c r="G21" s="530"/>
      <c r="L21" s="595" t="s">
        <v>434</v>
      </c>
      <c r="M21" s="595"/>
      <c r="N21" s="595"/>
      <c r="O21" s="595"/>
      <c r="P21" s="595"/>
      <c r="Q21" s="595"/>
      <c r="R21" s="595"/>
    </row>
    <row r="22" spans="1:18">
      <c r="A22" s="530"/>
      <c r="B22" s="530"/>
      <c r="C22" s="530"/>
      <c r="D22" s="530"/>
      <c r="E22" s="530"/>
      <c r="F22" s="530"/>
      <c r="G22" s="530"/>
      <c r="L22" s="595"/>
      <c r="M22" s="595"/>
      <c r="N22" s="595"/>
      <c r="O22" s="595"/>
      <c r="P22" s="595"/>
      <c r="Q22" s="595"/>
      <c r="R22" s="595"/>
    </row>
    <row r="23" spans="1:18" ht="15" thickBot="1">
      <c r="A23" s="747" t="s">
        <v>435</v>
      </c>
      <c r="B23" s="748"/>
      <c r="C23" s="748"/>
      <c r="D23" s="748"/>
      <c r="E23" s="530"/>
      <c r="F23" s="530"/>
      <c r="G23" s="530"/>
      <c r="L23" s="716" t="s">
        <v>435</v>
      </c>
      <c r="M23" s="717"/>
      <c r="N23" s="717"/>
      <c r="O23" s="717"/>
      <c r="P23" s="595"/>
      <c r="Q23" s="595"/>
      <c r="R23" s="595"/>
    </row>
    <row r="24" spans="1:18" ht="24.6" thickBot="1">
      <c r="A24" s="538" t="s">
        <v>436</v>
      </c>
      <c r="B24" s="539" t="s">
        <v>437</v>
      </c>
      <c r="C24" s="540" t="s">
        <v>438</v>
      </c>
      <c r="D24" s="541" t="s">
        <v>439</v>
      </c>
      <c r="E24" s="530"/>
      <c r="F24" s="530"/>
      <c r="G24" s="530"/>
      <c r="L24" s="603" t="s">
        <v>436</v>
      </c>
      <c r="M24" s="604" t="s">
        <v>437</v>
      </c>
      <c r="N24" s="605" t="s">
        <v>438</v>
      </c>
      <c r="O24" s="606" t="s">
        <v>439</v>
      </c>
      <c r="P24" s="595"/>
      <c r="Q24" s="595"/>
      <c r="R24" s="595"/>
    </row>
    <row r="25" spans="1:18" ht="57.6" thickBot="1">
      <c r="A25" s="542">
        <v>1</v>
      </c>
      <c r="B25" s="543" t="s">
        <v>440</v>
      </c>
      <c r="C25" s="544" t="s">
        <v>441</v>
      </c>
      <c r="D25" s="545" t="s">
        <v>442</v>
      </c>
      <c r="E25" s="530"/>
      <c r="F25" s="530"/>
      <c r="G25" s="530"/>
      <c r="L25" s="607">
        <v>1</v>
      </c>
      <c r="M25" s="608" t="s">
        <v>492</v>
      </c>
      <c r="N25" s="609" t="s">
        <v>441</v>
      </c>
      <c r="O25" s="610" t="s">
        <v>442</v>
      </c>
      <c r="P25" s="595"/>
      <c r="Q25" s="595"/>
      <c r="R25" s="595"/>
    </row>
    <row r="26" spans="1:18" ht="57.6" thickBot="1">
      <c r="A26" s="546">
        <v>2</v>
      </c>
      <c r="B26" s="547" t="s">
        <v>443</v>
      </c>
      <c r="C26" s="548" t="s">
        <v>441</v>
      </c>
      <c r="D26" s="549" t="s">
        <v>442</v>
      </c>
      <c r="E26" s="530"/>
      <c r="F26" s="530"/>
      <c r="G26" s="530"/>
      <c r="L26" s="595"/>
      <c r="M26" s="595"/>
      <c r="N26" s="595"/>
      <c r="O26" s="595"/>
      <c r="P26" s="595"/>
      <c r="Q26" s="595"/>
      <c r="R26" s="595"/>
    </row>
    <row r="27" spans="1:18">
      <c r="A27" s="530"/>
      <c r="B27" s="530"/>
      <c r="C27" s="530"/>
      <c r="D27" s="530"/>
      <c r="E27" s="530"/>
      <c r="F27" s="530"/>
      <c r="G27" s="530"/>
      <c r="L27" s="595"/>
      <c r="M27" s="595"/>
      <c r="N27" s="595"/>
      <c r="O27" s="595"/>
      <c r="P27" s="595"/>
      <c r="Q27" s="595"/>
      <c r="R27" s="595"/>
    </row>
    <row r="28" spans="1:18" ht="15" thickBot="1">
      <c r="A28" s="530"/>
      <c r="B28" s="530"/>
      <c r="C28" s="530"/>
      <c r="D28" s="530"/>
      <c r="E28" s="530"/>
      <c r="F28" s="530"/>
      <c r="G28" s="530"/>
      <c r="L28" s="725" t="s">
        <v>444</v>
      </c>
      <c r="M28" s="726"/>
      <c r="N28" s="726"/>
      <c r="O28" s="726"/>
      <c r="P28" s="726"/>
      <c r="Q28" s="595"/>
      <c r="R28" s="595"/>
    </row>
    <row r="29" spans="1:18" ht="36" thickBot="1">
      <c r="A29" s="763" t="s">
        <v>444</v>
      </c>
      <c r="B29" s="764"/>
      <c r="C29" s="764"/>
      <c r="D29" s="764"/>
      <c r="E29" s="764"/>
      <c r="F29" s="530"/>
      <c r="G29" s="530"/>
      <c r="L29" s="603" t="s">
        <v>436</v>
      </c>
      <c r="M29" s="604" t="s">
        <v>445</v>
      </c>
      <c r="N29" s="605" t="s">
        <v>446</v>
      </c>
      <c r="O29" s="605" t="s">
        <v>447</v>
      </c>
      <c r="P29" s="606" t="s">
        <v>448</v>
      </c>
      <c r="Q29" s="595"/>
      <c r="R29" s="595"/>
    </row>
    <row r="30" spans="1:18" ht="24.6" thickBot="1">
      <c r="A30" s="538" t="s">
        <v>436</v>
      </c>
      <c r="B30" s="539" t="s">
        <v>445</v>
      </c>
      <c r="C30" s="540" t="s">
        <v>446</v>
      </c>
      <c r="D30" s="540" t="s">
        <v>447</v>
      </c>
      <c r="E30" s="541" t="s">
        <v>448</v>
      </c>
      <c r="F30" s="530"/>
      <c r="G30" s="530"/>
      <c r="L30" s="607">
        <v>1</v>
      </c>
      <c r="M30" s="611" t="s">
        <v>510</v>
      </c>
      <c r="N30" s="612">
        <v>0.47936589656619388</v>
      </c>
      <c r="O30" s="612">
        <v>0.40498959607565016</v>
      </c>
      <c r="P30" s="613">
        <v>1.6586814599597086E-2</v>
      </c>
      <c r="Q30" s="595"/>
      <c r="R30" s="595"/>
    </row>
    <row r="31" spans="1:18">
      <c r="A31" s="542">
        <v>1</v>
      </c>
      <c r="B31" s="550" t="s">
        <v>449</v>
      </c>
      <c r="C31" s="551">
        <v>0.67091094173333765</v>
      </c>
      <c r="D31" s="551">
        <v>0.62389821912381449</v>
      </c>
      <c r="E31" s="552">
        <v>3.2519673858195805E-2</v>
      </c>
      <c r="F31" s="530"/>
      <c r="G31" s="530"/>
      <c r="L31" s="595"/>
      <c r="M31" s="595"/>
      <c r="N31" s="595"/>
      <c r="O31" s="595"/>
      <c r="P31" s="595"/>
      <c r="Q31" s="595"/>
      <c r="R31" s="595"/>
    </row>
    <row r="32" spans="1:18" ht="15" thickBot="1">
      <c r="A32" s="546">
        <v>2</v>
      </c>
      <c r="B32" s="553" t="s">
        <v>450</v>
      </c>
      <c r="C32" s="554">
        <v>0.95474185024187985</v>
      </c>
      <c r="D32" s="554">
        <v>0.93965580032250651</v>
      </c>
      <c r="E32" s="555">
        <v>1.3026005353964969E-2</v>
      </c>
      <c r="F32" s="530"/>
      <c r="G32" s="530"/>
      <c r="L32" s="595"/>
      <c r="M32" s="595"/>
      <c r="N32" s="595"/>
      <c r="O32" s="595"/>
      <c r="P32" s="595"/>
      <c r="Q32" s="595"/>
      <c r="R32" s="595"/>
    </row>
    <row r="33" spans="1:18" ht="15" thickBot="1">
      <c r="A33" s="530"/>
      <c r="B33" s="530"/>
      <c r="C33" s="530"/>
      <c r="D33" s="530"/>
      <c r="E33" s="530"/>
      <c r="F33" s="530"/>
      <c r="G33" s="530"/>
      <c r="L33" s="716" t="s">
        <v>511</v>
      </c>
      <c r="M33" s="717"/>
      <c r="N33" s="717"/>
      <c r="O33" s="717"/>
      <c r="P33" s="717"/>
      <c r="Q33" s="717"/>
      <c r="R33" s="717"/>
    </row>
    <row r="34" spans="1:18" ht="24.6" thickBot="1">
      <c r="A34" s="530"/>
      <c r="B34" s="530"/>
      <c r="C34" s="530"/>
      <c r="D34" s="530"/>
      <c r="E34" s="530"/>
      <c r="F34" s="530"/>
      <c r="G34" s="530"/>
      <c r="L34" s="718" t="s">
        <v>436</v>
      </c>
      <c r="M34" s="727"/>
      <c r="N34" s="604" t="s">
        <v>452</v>
      </c>
      <c r="O34" s="605" t="s">
        <v>453</v>
      </c>
      <c r="P34" s="605" t="s">
        <v>454</v>
      </c>
      <c r="Q34" s="605" t="s">
        <v>455</v>
      </c>
      <c r="R34" s="606" t="s">
        <v>456</v>
      </c>
    </row>
    <row r="35" spans="1:18" ht="23.4" thickBot="1">
      <c r="A35" s="530"/>
      <c r="B35" s="530"/>
      <c r="C35" s="530"/>
      <c r="D35" s="530"/>
      <c r="E35" s="530"/>
      <c r="F35" s="530"/>
      <c r="G35" s="530"/>
      <c r="L35" s="713">
        <v>1</v>
      </c>
      <c r="M35" s="614" t="s">
        <v>457</v>
      </c>
      <c r="N35" s="615">
        <v>17.732033452768526</v>
      </c>
      <c r="O35" s="616">
        <v>1</v>
      </c>
      <c r="P35" s="617">
        <v>17.732033452768526</v>
      </c>
      <c r="Q35" s="617">
        <v>6.4451430550399706</v>
      </c>
      <c r="R35" s="618" t="s">
        <v>512</v>
      </c>
    </row>
    <row r="36" spans="1:18" ht="15" thickBot="1">
      <c r="A36" s="747" t="s">
        <v>451</v>
      </c>
      <c r="B36" s="748"/>
      <c r="C36" s="748"/>
      <c r="D36" s="748"/>
      <c r="E36" s="748"/>
      <c r="F36" s="748"/>
      <c r="G36" s="748"/>
      <c r="L36" s="714"/>
      <c r="M36" s="598" t="s">
        <v>459</v>
      </c>
      <c r="N36" s="619">
        <v>19.258569299298493</v>
      </c>
      <c r="O36" s="620">
        <v>7</v>
      </c>
      <c r="P36" s="621">
        <v>2.7512241856140704</v>
      </c>
      <c r="Q36" s="622"/>
      <c r="R36" s="623"/>
    </row>
    <row r="37" spans="1:18" ht="15" thickBot="1">
      <c r="A37" s="749" t="s">
        <v>436</v>
      </c>
      <c r="B37" s="765"/>
      <c r="C37" s="539" t="s">
        <v>452</v>
      </c>
      <c r="D37" s="540" t="s">
        <v>453</v>
      </c>
      <c r="E37" s="540" t="s">
        <v>454</v>
      </c>
      <c r="F37" s="540" t="s">
        <v>455</v>
      </c>
      <c r="G37" s="541" t="s">
        <v>456</v>
      </c>
      <c r="L37" s="715"/>
      <c r="M37" s="601" t="s">
        <v>460</v>
      </c>
      <c r="N37" s="624">
        <v>36.990602752067019</v>
      </c>
      <c r="O37" s="625">
        <v>8</v>
      </c>
      <c r="P37" s="626"/>
      <c r="Q37" s="626"/>
      <c r="R37" s="627"/>
    </row>
    <row r="38" spans="1:18" ht="22.8">
      <c r="A38" s="732">
        <v>1</v>
      </c>
      <c r="B38" s="556" t="s">
        <v>457</v>
      </c>
      <c r="C38" s="557">
        <v>150.91827572283611</v>
      </c>
      <c r="D38" s="558">
        <v>1</v>
      </c>
      <c r="E38" s="551">
        <v>150.91827572283611</v>
      </c>
      <c r="F38" s="551">
        <v>14.270837860333446</v>
      </c>
      <c r="G38" s="559" t="s">
        <v>458</v>
      </c>
      <c r="L38" s="595"/>
      <c r="M38" s="595"/>
      <c r="N38" s="595"/>
      <c r="O38" s="595"/>
      <c r="P38" s="595"/>
      <c r="Q38" s="595"/>
      <c r="R38" s="595"/>
    </row>
    <row r="39" spans="1:18">
      <c r="A39" s="733"/>
      <c r="B39" s="533" t="s">
        <v>459</v>
      </c>
      <c r="C39" s="560">
        <v>74.02704314903967</v>
      </c>
      <c r="D39" s="561">
        <v>7</v>
      </c>
      <c r="E39" s="562">
        <v>10.575291878434239</v>
      </c>
      <c r="F39" s="563"/>
      <c r="G39" s="564"/>
      <c r="L39" s="595"/>
      <c r="M39" s="595"/>
      <c r="N39" s="595"/>
      <c r="O39" s="595"/>
      <c r="P39" s="595"/>
      <c r="Q39" s="595"/>
      <c r="R39" s="595"/>
    </row>
    <row r="40" spans="1:18">
      <c r="A40" s="734"/>
      <c r="B40" s="565" t="s">
        <v>460</v>
      </c>
      <c r="C40" s="566">
        <v>224.94531887187577</v>
      </c>
      <c r="D40" s="567">
        <v>8</v>
      </c>
      <c r="E40" s="568"/>
      <c r="F40" s="568"/>
      <c r="G40" s="569"/>
      <c r="L40" s="595"/>
      <c r="M40" s="595"/>
      <c r="N40" s="595"/>
      <c r="O40" s="595"/>
      <c r="P40" s="595"/>
      <c r="Q40" s="595"/>
      <c r="R40" s="595"/>
    </row>
    <row r="41" spans="1:18" ht="23.4" thickBot="1">
      <c r="A41" s="735">
        <v>2</v>
      </c>
      <c r="B41" s="570" t="s">
        <v>457</v>
      </c>
      <c r="C41" s="571">
        <v>214.76470994298433</v>
      </c>
      <c r="D41" s="572">
        <v>2</v>
      </c>
      <c r="E41" s="573">
        <v>107.38235497149216</v>
      </c>
      <c r="F41" s="573">
        <v>63.286404018576746</v>
      </c>
      <c r="G41" s="574" t="s">
        <v>461</v>
      </c>
      <c r="L41" s="716" t="s">
        <v>462</v>
      </c>
      <c r="M41" s="717"/>
      <c r="N41" s="717"/>
      <c r="O41" s="717"/>
      <c r="P41" s="717"/>
      <c r="Q41" s="717"/>
      <c r="R41" s="717"/>
    </row>
    <row r="42" spans="1:18" ht="47.4" thickBot="1">
      <c r="A42" s="733"/>
      <c r="B42" s="533" t="s">
        <v>459</v>
      </c>
      <c r="C42" s="560">
        <v>10.180608928891443</v>
      </c>
      <c r="D42" s="561">
        <v>6</v>
      </c>
      <c r="E42" s="562">
        <v>1.6967681548152405</v>
      </c>
      <c r="F42" s="563"/>
      <c r="G42" s="564"/>
      <c r="L42" s="718" t="s">
        <v>436</v>
      </c>
      <c r="M42" s="719"/>
      <c r="N42" s="728" t="s">
        <v>463</v>
      </c>
      <c r="O42" s="729"/>
      <c r="P42" s="628" t="s">
        <v>464</v>
      </c>
      <c r="Q42" s="723" t="s">
        <v>465</v>
      </c>
      <c r="R42" s="730" t="s">
        <v>456</v>
      </c>
    </row>
    <row r="43" spans="1:18" ht="15" thickBot="1">
      <c r="A43" s="736"/>
      <c r="B43" s="536" t="s">
        <v>460</v>
      </c>
      <c r="C43" s="575">
        <v>224.94531887187577</v>
      </c>
      <c r="D43" s="576">
        <v>8</v>
      </c>
      <c r="E43" s="577"/>
      <c r="F43" s="577"/>
      <c r="G43" s="578"/>
      <c r="L43" s="715"/>
      <c r="M43" s="720"/>
      <c r="N43" s="629" t="s">
        <v>466</v>
      </c>
      <c r="O43" s="630" t="s">
        <v>467</v>
      </c>
      <c r="P43" s="630" t="s">
        <v>468</v>
      </c>
      <c r="Q43" s="724"/>
      <c r="R43" s="731"/>
    </row>
    <row r="44" spans="1:18" ht="15" thickBot="1">
      <c r="A44" s="530"/>
      <c r="B44" s="530"/>
      <c r="C44" s="530"/>
      <c r="D44" s="530"/>
      <c r="E44" s="530"/>
      <c r="F44" s="530"/>
      <c r="G44" s="530"/>
      <c r="L44" s="713">
        <v>1</v>
      </c>
      <c r="M44" s="614" t="s">
        <v>469</v>
      </c>
      <c r="N44" s="615">
        <v>-1.3680892171859682</v>
      </c>
      <c r="O44" s="617">
        <v>0.60740755843954375</v>
      </c>
      <c r="P44" s="631"/>
      <c r="Q44" s="617">
        <v>-2.2523414438579734</v>
      </c>
      <c r="R44" s="632">
        <v>5.8994014575983918E-2</v>
      </c>
    </row>
    <row r="45" spans="1:18" ht="15" thickBot="1">
      <c r="A45" s="530"/>
      <c r="B45" s="530"/>
      <c r="C45" s="530"/>
      <c r="D45" s="530"/>
      <c r="E45" s="530"/>
      <c r="F45" s="530"/>
      <c r="G45" s="530"/>
      <c r="L45" s="715"/>
      <c r="M45" s="601" t="s">
        <v>492</v>
      </c>
      <c r="N45" s="624">
        <v>0.52714442345793266</v>
      </c>
      <c r="O45" s="633">
        <v>0.20764110716676293</v>
      </c>
      <c r="P45" s="633">
        <v>0.69236254705623257</v>
      </c>
      <c r="Q45" s="633">
        <v>2.5387286296569727</v>
      </c>
      <c r="R45" s="634">
        <v>3.873586976936403E-2</v>
      </c>
    </row>
    <row r="46" spans="1:18">
      <c r="A46" s="530"/>
      <c r="B46" s="530"/>
      <c r="C46" s="530"/>
      <c r="D46" s="530"/>
      <c r="E46" s="530"/>
      <c r="F46" s="530"/>
      <c r="G46" s="530"/>
      <c r="L46" s="595"/>
      <c r="M46" s="595"/>
      <c r="N46" s="595"/>
      <c r="O46" s="595"/>
      <c r="P46" s="595"/>
      <c r="Q46" s="595"/>
      <c r="R46" s="595"/>
    </row>
    <row r="47" spans="1:18">
      <c r="A47" s="530"/>
      <c r="B47" s="530"/>
      <c r="C47" s="530"/>
      <c r="D47" s="530"/>
      <c r="E47" s="530"/>
      <c r="F47" s="530"/>
      <c r="G47" s="530"/>
      <c r="L47" s="595"/>
      <c r="M47" s="595"/>
      <c r="N47" s="595"/>
      <c r="O47" s="595"/>
      <c r="P47" s="595"/>
      <c r="Q47" s="595"/>
      <c r="R47" s="595"/>
    </row>
    <row r="48" spans="1:18" ht="15" thickBot="1">
      <c r="A48" s="747" t="s">
        <v>462</v>
      </c>
      <c r="B48" s="748"/>
      <c r="C48" s="748"/>
      <c r="D48" s="748"/>
      <c r="E48" s="748"/>
      <c r="F48" s="748"/>
      <c r="G48" s="748"/>
      <c r="L48" s="716" t="s">
        <v>513</v>
      </c>
      <c r="M48" s="717"/>
      <c r="N48" s="717"/>
      <c r="O48" s="717"/>
      <c r="P48" s="717"/>
      <c r="Q48" s="717"/>
      <c r="R48" s="717"/>
    </row>
    <row r="49" spans="1:18" ht="24.6" thickBot="1">
      <c r="A49" s="749" t="s">
        <v>436</v>
      </c>
      <c r="B49" s="750"/>
      <c r="C49" s="756" t="s">
        <v>463</v>
      </c>
      <c r="D49" s="757"/>
      <c r="E49" s="579" t="s">
        <v>464</v>
      </c>
      <c r="F49" s="754" t="s">
        <v>465</v>
      </c>
      <c r="G49" s="758" t="s">
        <v>456</v>
      </c>
      <c r="L49" s="718" t="s">
        <v>436</v>
      </c>
      <c r="M49" s="719"/>
      <c r="N49" s="721" t="s">
        <v>471</v>
      </c>
      <c r="O49" s="723" t="s">
        <v>465</v>
      </c>
      <c r="P49" s="723" t="s">
        <v>456</v>
      </c>
      <c r="Q49" s="723" t="s">
        <v>472</v>
      </c>
      <c r="R49" s="635" t="s">
        <v>473</v>
      </c>
    </row>
    <row r="50" spans="1:18" ht="15" thickBot="1">
      <c r="A50" s="736"/>
      <c r="B50" s="751"/>
      <c r="C50" s="580" t="s">
        <v>466</v>
      </c>
      <c r="D50" s="581" t="s">
        <v>467</v>
      </c>
      <c r="E50" s="581" t="s">
        <v>468</v>
      </c>
      <c r="F50" s="755"/>
      <c r="G50" s="759"/>
      <c r="L50" s="715"/>
      <c r="M50" s="720"/>
      <c r="N50" s="722"/>
      <c r="O50" s="724"/>
      <c r="P50" s="724"/>
      <c r="Q50" s="724"/>
      <c r="R50" s="636" t="s">
        <v>474</v>
      </c>
    </row>
    <row r="51" spans="1:18" ht="15" thickBot="1">
      <c r="A51" s="732">
        <v>1</v>
      </c>
      <c r="B51" s="556" t="s">
        <v>469</v>
      </c>
      <c r="C51" s="557">
        <v>7.8998843655694833</v>
      </c>
      <c r="D51" s="551">
        <v>1.2076543224661251</v>
      </c>
      <c r="E51" s="582"/>
      <c r="F51" s="551">
        <v>6.5415112740517483</v>
      </c>
      <c r="G51" s="583">
        <v>3.2137055963629441E-4</v>
      </c>
      <c r="L51" s="713">
        <v>1</v>
      </c>
      <c r="M51" s="614" t="s">
        <v>440</v>
      </c>
      <c r="N51" s="637" t="s">
        <v>514</v>
      </c>
      <c r="O51" s="617">
        <v>-0.25449347023661906</v>
      </c>
      <c r="P51" s="617">
        <v>0.80761206745502157</v>
      </c>
      <c r="Q51" s="617">
        <v>-0.10334026862152325</v>
      </c>
      <c r="R51" s="632">
        <v>0.67748426247508076</v>
      </c>
    </row>
    <row r="52" spans="1:18">
      <c r="A52" s="734"/>
      <c r="B52" s="565" t="s">
        <v>440</v>
      </c>
      <c r="C52" s="566">
        <v>1.1842003371696013</v>
      </c>
      <c r="D52" s="584">
        <v>0.3134732196103755</v>
      </c>
      <c r="E52" s="584">
        <v>0.819091534404634</v>
      </c>
      <c r="F52" s="584">
        <v>3.7776762513923088</v>
      </c>
      <c r="G52" s="585">
        <v>6.9132277191951853E-3</v>
      </c>
      <c r="L52" s="714"/>
      <c r="M52" s="598" t="s">
        <v>475</v>
      </c>
      <c r="N52" s="638" t="s">
        <v>515</v>
      </c>
      <c r="O52" s="621">
        <v>-0.43172786823800169</v>
      </c>
      <c r="P52" s="621">
        <v>0.68102165652459568</v>
      </c>
      <c r="Q52" s="621">
        <v>-0.17357671809411621</v>
      </c>
      <c r="R52" s="639">
        <v>0.20411215083232404</v>
      </c>
    </row>
    <row r="53" spans="1:18" ht="15" thickBot="1">
      <c r="A53" s="735">
        <v>2</v>
      </c>
      <c r="B53" s="570" t="s">
        <v>469</v>
      </c>
      <c r="C53" s="571">
        <v>7.4598843506491628</v>
      </c>
      <c r="D53" s="573">
        <v>0.48902437049885111</v>
      </c>
      <c r="E53" s="586"/>
      <c r="F53" s="573">
        <v>15.254626968875549</v>
      </c>
      <c r="G53" s="587">
        <v>5.010295273274189E-6</v>
      </c>
      <c r="L53" s="714"/>
      <c r="M53" s="598" t="s">
        <v>477</v>
      </c>
      <c r="N53" s="638" t="s">
        <v>516</v>
      </c>
      <c r="O53" s="621">
        <v>5.872362013610341E-2</v>
      </c>
      <c r="P53" s="621">
        <v>0.95507920989962025</v>
      </c>
      <c r="Q53" s="621">
        <v>2.3966931095707678E-2</v>
      </c>
      <c r="R53" s="639">
        <v>0.15706415306433325</v>
      </c>
    </row>
    <row r="54" spans="1:18">
      <c r="A54" s="733"/>
      <c r="B54" s="533" t="s">
        <v>440</v>
      </c>
      <c r="C54" s="560">
        <v>0.84395908497242911</v>
      </c>
      <c r="D54" s="562">
        <v>0.13726931758811828</v>
      </c>
      <c r="E54" s="562">
        <v>0.5837523602949225</v>
      </c>
      <c r="F54" s="562">
        <v>6.1481990280213958</v>
      </c>
      <c r="G54" s="588">
        <v>8.4830328423321077E-4</v>
      </c>
      <c r="L54" s="714"/>
      <c r="M54" s="598" t="s">
        <v>479</v>
      </c>
      <c r="N54" s="638" t="s">
        <v>517</v>
      </c>
      <c r="O54" s="621">
        <v>0.50256531670066296</v>
      </c>
      <c r="P54" s="621">
        <v>0.6331790029945169</v>
      </c>
      <c r="Q54" s="621">
        <v>0.20098477795296787</v>
      </c>
      <c r="R54" s="639">
        <v>0.27378666162888299</v>
      </c>
    </row>
    <row r="55" spans="1:18" ht="15" thickBot="1">
      <c r="A55" s="736"/>
      <c r="B55" s="536" t="s">
        <v>443</v>
      </c>
      <c r="C55" s="575">
        <v>0.17985708711461926</v>
      </c>
      <c r="D55" s="554">
        <v>2.9320440062364599E-2</v>
      </c>
      <c r="E55" s="554">
        <v>0.58242204231912731</v>
      </c>
      <c r="F55" s="554">
        <v>6.1341878475242213</v>
      </c>
      <c r="G55" s="589">
        <v>8.5857759625044573E-4</v>
      </c>
      <c r="L55" s="714"/>
      <c r="M55" s="598" t="s">
        <v>481</v>
      </c>
      <c r="N55" s="638" t="s">
        <v>518</v>
      </c>
      <c r="O55" s="621">
        <v>0.90158506593618548</v>
      </c>
      <c r="P55" s="621">
        <v>0.40201689478011393</v>
      </c>
      <c r="Q55" s="621">
        <v>0.34541573410158322</v>
      </c>
      <c r="R55" s="639">
        <v>0.45203233689068256</v>
      </c>
    </row>
    <row r="56" spans="1:18">
      <c r="A56" s="530"/>
      <c r="B56" s="530"/>
      <c r="C56" s="530"/>
      <c r="D56" s="530"/>
      <c r="E56" s="530"/>
      <c r="F56" s="530"/>
      <c r="G56" s="530"/>
      <c r="L56" s="714"/>
      <c r="M56" s="598" t="s">
        <v>483</v>
      </c>
      <c r="N56" s="638" t="s">
        <v>519</v>
      </c>
      <c r="O56" s="621">
        <v>0.33181205368398248</v>
      </c>
      <c r="P56" s="621">
        <v>0.75131524979033326</v>
      </c>
      <c r="Q56" s="621">
        <v>0.13423569834606239</v>
      </c>
      <c r="R56" s="639">
        <v>0.33640194571377036</v>
      </c>
    </row>
    <row r="57" spans="1:18">
      <c r="A57" s="530"/>
      <c r="B57" s="530"/>
      <c r="C57" s="530"/>
      <c r="D57" s="530"/>
      <c r="E57" s="530"/>
      <c r="F57" s="530"/>
      <c r="G57" s="530"/>
      <c r="L57" s="714"/>
      <c r="M57" s="598" t="s">
        <v>485</v>
      </c>
      <c r="N57" s="638" t="s">
        <v>520</v>
      </c>
      <c r="O57" s="621">
        <v>0.43968761630728759</v>
      </c>
      <c r="P57" s="621">
        <v>0.67555810400675098</v>
      </c>
      <c r="Q57" s="621">
        <v>0.17667792567766044</v>
      </c>
      <c r="R57" s="639">
        <v>0.99887000851107322</v>
      </c>
    </row>
    <row r="58" spans="1:18" ht="15" thickBot="1">
      <c r="A58" s="747" t="s">
        <v>470</v>
      </c>
      <c r="B58" s="748"/>
      <c r="C58" s="748"/>
      <c r="D58" s="748"/>
      <c r="E58" s="748"/>
      <c r="F58" s="748"/>
      <c r="G58" s="748"/>
      <c r="L58" s="714"/>
      <c r="M58" s="598" t="s">
        <v>487</v>
      </c>
      <c r="N58" s="638" t="s">
        <v>521</v>
      </c>
      <c r="O58" s="621">
        <v>0.45680460208520263</v>
      </c>
      <c r="P58" s="621">
        <v>0.663882469199644</v>
      </c>
      <c r="Q58" s="621">
        <v>0.18332899872399236</v>
      </c>
      <c r="R58" s="639">
        <v>0.8394368813672286</v>
      </c>
    </row>
    <row r="59" spans="1:18" ht="24.6" thickBot="1">
      <c r="A59" s="749" t="s">
        <v>436</v>
      </c>
      <c r="B59" s="750"/>
      <c r="C59" s="752" t="s">
        <v>471</v>
      </c>
      <c r="D59" s="754" t="s">
        <v>465</v>
      </c>
      <c r="E59" s="754" t="s">
        <v>456</v>
      </c>
      <c r="F59" s="754" t="s">
        <v>472</v>
      </c>
      <c r="G59" s="590" t="s">
        <v>473</v>
      </c>
      <c r="L59" s="714"/>
      <c r="M59" s="598" t="s">
        <v>443</v>
      </c>
      <c r="N59" s="638" t="s">
        <v>522</v>
      </c>
      <c r="O59" s="621">
        <v>0.12679561768417361</v>
      </c>
      <c r="P59" s="621">
        <v>0.90324464255385473</v>
      </c>
      <c r="Q59" s="621">
        <v>5.1694881718855265E-2</v>
      </c>
      <c r="R59" s="639">
        <v>0.98930721266303367</v>
      </c>
    </row>
    <row r="60" spans="1:18" ht="15" thickBot="1">
      <c r="A60" s="736"/>
      <c r="B60" s="751"/>
      <c r="C60" s="753"/>
      <c r="D60" s="755"/>
      <c r="E60" s="755"/>
      <c r="F60" s="755"/>
      <c r="G60" s="591" t="s">
        <v>474</v>
      </c>
      <c r="L60" s="714"/>
      <c r="M60" s="598" t="s">
        <v>490</v>
      </c>
      <c r="N60" s="638" t="s">
        <v>523</v>
      </c>
      <c r="O60" s="621">
        <v>0.46379249172299469</v>
      </c>
      <c r="P60" s="621">
        <v>0.65914527756870178</v>
      </c>
      <c r="Q60" s="621">
        <v>0.18603708750424</v>
      </c>
      <c r="R60" s="639">
        <v>0.39899515661589724</v>
      </c>
    </row>
    <row r="61" spans="1:18" ht="15" thickBot="1">
      <c r="A61" s="732">
        <v>1</v>
      </c>
      <c r="B61" s="556" t="s">
        <v>475</v>
      </c>
      <c r="C61" s="550" t="s">
        <v>476</v>
      </c>
      <c r="D61" s="551">
        <v>-0.36086885718872702</v>
      </c>
      <c r="E61" s="551">
        <v>0.73056274687116696</v>
      </c>
      <c r="F61" s="551">
        <v>-0.14575086793858114</v>
      </c>
      <c r="G61" s="583">
        <v>0.69724198215831568</v>
      </c>
      <c r="L61" s="715"/>
      <c r="M61" s="601" t="s">
        <v>494</v>
      </c>
      <c r="N61" s="640" t="s">
        <v>524</v>
      </c>
      <c r="O61" s="633">
        <v>-0.38791712115985433</v>
      </c>
      <c r="P61" s="633">
        <v>0.71146636826768039</v>
      </c>
      <c r="Q61" s="633">
        <v>-0.15641718064323054</v>
      </c>
      <c r="R61" s="634">
        <v>6.8555557900728314E-2</v>
      </c>
    </row>
    <row r="62" spans="1:18">
      <c r="A62" s="733"/>
      <c r="B62" s="533" t="s">
        <v>477</v>
      </c>
      <c r="C62" s="592" t="s">
        <v>478</v>
      </c>
      <c r="D62" s="562">
        <v>0.53188371572069526</v>
      </c>
      <c r="E62" s="562">
        <v>0.61391488032703723</v>
      </c>
      <c r="F62" s="562">
        <v>0.21219571536208373</v>
      </c>
      <c r="G62" s="588">
        <v>0.7490629267195803</v>
      </c>
      <c r="L62" s="595"/>
      <c r="M62" s="595"/>
      <c r="N62" s="595"/>
      <c r="O62" s="595"/>
      <c r="P62" s="595"/>
      <c r="Q62" s="595"/>
      <c r="R62" s="595"/>
    </row>
    <row r="63" spans="1:18">
      <c r="A63" s="733"/>
      <c r="B63" s="533" t="s">
        <v>479</v>
      </c>
      <c r="C63" s="592" t="s">
        <v>480</v>
      </c>
      <c r="D63" s="562">
        <v>0.99967077917403546</v>
      </c>
      <c r="E63" s="562">
        <v>0.35606463411456302</v>
      </c>
      <c r="F63" s="562">
        <v>0.37785780796278434</v>
      </c>
      <c r="G63" s="588">
        <v>0.75171110045881795</v>
      </c>
      <c r="L63" s="595"/>
      <c r="M63" s="595"/>
      <c r="N63" s="595"/>
      <c r="O63" s="595"/>
      <c r="P63" s="595"/>
      <c r="Q63" s="595"/>
      <c r="R63" s="595"/>
    </row>
    <row r="64" spans="1:18">
      <c r="A64" s="733"/>
      <c r="B64" s="533" t="s">
        <v>481</v>
      </c>
      <c r="C64" s="592" t="s">
        <v>482</v>
      </c>
      <c r="D64" s="562">
        <v>1.1463148711380557</v>
      </c>
      <c r="E64" s="562">
        <v>0.29531555811367394</v>
      </c>
      <c r="F64" s="562">
        <v>0.42386282348424853</v>
      </c>
      <c r="G64" s="588">
        <v>0.52190996878505025</v>
      </c>
    </row>
    <row r="65" spans="1:7">
      <c r="A65" s="733"/>
      <c r="B65" s="533" t="s">
        <v>483</v>
      </c>
      <c r="C65" s="592" t="s">
        <v>484</v>
      </c>
      <c r="D65" s="562">
        <v>0.47481495007317098</v>
      </c>
      <c r="E65" s="562">
        <v>0.65170814802901755</v>
      </c>
      <c r="F65" s="562">
        <v>0.19030010882919157</v>
      </c>
      <c r="G65" s="588">
        <v>0.90108661647904831</v>
      </c>
    </row>
    <row r="66" spans="1:7">
      <c r="A66" s="733"/>
      <c r="B66" s="533" t="s">
        <v>485</v>
      </c>
      <c r="C66" s="592" t="s">
        <v>486</v>
      </c>
      <c r="D66" s="562">
        <v>3.176484347607369</v>
      </c>
      <c r="E66" s="562">
        <v>1.916088456160886E-2</v>
      </c>
      <c r="F66" s="562">
        <v>0.791895700247504</v>
      </c>
      <c r="G66" s="588">
        <v>0.80388131202138968</v>
      </c>
    </row>
    <row r="67" spans="1:7">
      <c r="A67" s="733"/>
      <c r="B67" s="533" t="s">
        <v>487</v>
      </c>
      <c r="C67" s="592" t="s">
        <v>488</v>
      </c>
      <c r="D67" s="562">
        <v>2.7471342691283751</v>
      </c>
      <c r="E67" s="562">
        <v>3.3418317657727827E-2</v>
      </c>
      <c r="F67" s="562">
        <v>0.74638410395488763</v>
      </c>
      <c r="G67" s="588">
        <v>0.90398296571049175</v>
      </c>
    </row>
    <row r="68" spans="1:7">
      <c r="A68" s="733"/>
      <c r="B68" s="533" t="s">
        <v>443</v>
      </c>
      <c r="C68" s="592" t="s">
        <v>489</v>
      </c>
      <c r="D68" s="562">
        <v>6.1341878475242222</v>
      </c>
      <c r="E68" s="562">
        <v>8.5857759625044498E-4</v>
      </c>
      <c r="F68" s="562">
        <v>0.92869503180048585</v>
      </c>
      <c r="G68" s="588">
        <v>0.83672757459066993</v>
      </c>
    </row>
    <row r="69" spans="1:7">
      <c r="A69" s="733"/>
      <c r="B69" s="533" t="s">
        <v>490</v>
      </c>
      <c r="C69" s="592" t="s">
        <v>491</v>
      </c>
      <c r="D69" s="562">
        <v>1.5623824120510679</v>
      </c>
      <c r="E69" s="562">
        <v>0.169225142613117</v>
      </c>
      <c r="F69" s="562">
        <v>0.5377611118872222</v>
      </c>
      <c r="G69" s="588">
        <v>0.70785508605453751</v>
      </c>
    </row>
    <row r="70" spans="1:7">
      <c r="A70" s="733"/>
      <c r="B70" s="533" t="s">
        <v>492</v>
      </c>
      <c r="C70" s="592" t="s">
        <v>493</v>
      </c>
      <c r="D70" s="562">
        <v>-0.29619307161645231</v>
      </c>
      <c r="E70" s="562">
        <v>0.77706713829868201</v>
      </c>
      <c r="F70" s="562">
        <v>-0.12004586139665899</v>
      </c>
      <c r="G70" s="588">
        <v>0.67748426247508076</v>
      </c>
    </row>
    <row r="71" spans="1:7">
      <c r="A71" s="734"/>
      <c r="B71" s="565" t="s">
        <v>494</v>
      </c>
      <c r="C71" s="593" t="s">
        <v>495</v>
      </c>
      <c r="D71" s="584">
        <v>-0.13860516156176045</v>
      </c>
      <c r="E71" s="584">
        <v>0.89429715073606253</v>
      </c>
      <c r="F71" s="584">
        <v>-5.6494946998601643E-2</v>
      </c>
      <c r="G71" s="585">
        <v>0.51317963662104782</v>
      </c>
    </row>
    <row r="72" spans="1:7" ht="15" thickBot="1">
      <c r="A72" s="735">
        <v>2</v>
      </c>
      <c r="B72" s="570" t="s">
        <v>475</v>
      </c>
      <c r="C72" s="594" t="s">
        <v>496</v>
      </c>
      <c r="D72" s="573">
        <v>-1.3473865928876883</v>
      </c>
      <c r="E72" s="573">
        <v>0.23569100280760272</v>
      </c>
      <c r="F72" s="573">
        <v>-0.5161131606164101</v>
      </c>
      <c r="G72" s="587">
        <v>0.69557439388146025</v>
      </c>
    </row>
    <row r="73" spans="1:7">
      <c r="A73" s="733"/>
      <c r="B73" s="533" t="s">
        <v>477</v>
      </c>
      <c r="C73" s="592" t="s">
        <v>497</v>
      </c>
      <c r="D73" s="562">
        <v>0.98275151946339967</v>
      </c>
      <c r="E73" s="562">
        <v>0.37086123236964907</v>
      </c>
      <c r="F73" s="562">
        <v>0.40235495968393326</v>
      </c>
      <c r="G73" s="588">
        <v>0.74557940475373474</v>
      </c>
    </row>
    <row r="74" spans="1:7">
      <c r="A74" s="733"/>
      <c r="B74" s="533" t="s">
        <v>479</v>
      </c>
      <c r="C74" s="592" t="s">
        <v>498</v>
      </c>
      <c r="D74" s="562">
        <v>0.16255234436783506</v>
      </c>
      <c r="E74" s="562">
        <v>0.87723616434887275</v>
      </c>
      <c r="F74" s="562">
        <v>7.2504290817032663E-2</v>
      </c>
      <c r="G74" s="588">
        <v>0.64311243917721472</v>
      </c>
    </row>
    <row r="75" spans="1:7">
      <c r="A75" s="733"/>
      <c r="B75" s="533" t="s">
        <v>481</v>
      </c>
      <c r="C75" s="592" t="s">
        <v>499</v>
      </c>
      <c r="D75" s="562">
        <v>0.79881947129313913</v>
      </c>
      <c r="E75" s="562">
        <v>0.46063885279035177</v>
      </c>
      <c r="F75" s="562">
        <v>0.33641997313371325</v>
      </c>
      <c r="G75" s="588">
        <v>0.46522062640444034</v>
      </c>
    </row>
    <row r="76" spans="1:7">
      <c r="A76" s="733"/>
      <c r="B76" s="533" t="s">
        <v>483</v>
      </c>
      <c r="C76" s="592" t="s">
        <v>500</v>
      </c>
      <c r="D76" s="562">
        <v>0.43431297699657323</v>
      </c>
      <c r="E76" s="562">
        <v>0.68216433904153129</v>
      </c>
      <c r="F76" s="562">
        <v>0.1906674456801741</v>
      </c>
      <c r="G76" s="588">
        <v>0.88599507263630184</v>
      </c>
    </row>
    <row r="77" spans="1:7">
      <c r="A77" s="733"/>
      <c r="B77" s="533" t="s">
        <v>485</v>
      </c>
      <c r="C77" s="592" t="s">
        <v>501</v>
      </c>
      <c r="D77" s="562">
        <v>-0.74765327660486824</v>
      </c>
      <c r="E77" s="562">
        <v>0.48831945053862513</v>
      </c>
      <c r="F77" s="562">
        <v>-0.31710454985823827</v>
      </c>
      <c r="G77" s="588">
        <v>0.14368854465149733</v>
      </c>
    </row>
    <row r="78" spans="1:7">
      <c r="A78" s="733"/>
      <c r="B78" s="533" t="s">
        <v>487</v>
      </c>
      <c r="C78" s="592" t="s">
        <v>502</v>
      </c>
      <c r="D78" s="562">
        <v>-4.8776802468857614E-2</v>
      </c>
      <c r="E78" s="562">
        <v>0.96298561002635719</v>
      </c>
      <c r="F78" s="562">
        <v>-2.1808461208422496E-2</v>
      </c>
      <c r="G78" s="588">
        <v>0.31261755321738022</v>
      </c>
    </row>
    <row r="79" spans="1:7">
      <c r="A79" s="733"/>
      <c r="B79" s="533" t="s">
        <v>490</v>
      </c>
      <c r="C79" s="592" t="s">
        <v>503</v>
      </c>
      <c r="D79" s="562">
        <v>1.3204042568277954</v>
      </c>
      <c r="E79" s="562">
        <v>0.24390994820598094</v>
      </c>
      <c r="F79" s="562">
        <v>0.50846994163874581</v>
      </c>
      <c r="G79" s="588">
        <v>0.59892548195779294</v>
      </c>
    </row>
    <row r="80" spans="1:7">
      <c r="A80" s="733"/>
      <c r="B80" s="533" t="s">
        <v>492</v>
      </c>
      <c r="C80" s="592" t="s">
        <v>504</v>
      </c>
      <c r="D80" s="562">
        <v>0.21787192099774844</v>
      </c>
      <c r="E80" s="562">
        <v>0.83614138672139882</v>
      </c>
      <c r="F80" s="562">
        <v>9.6976044960609492E-2</v>
      </c>
      <c r="G80" s="588">
        <v>0.6584900960114789</v>
      </c>
    </row>
    <row r="81" spans="1:7" ht="15" thickBot="1">
      <c r="A81" s="736"/>
      <c r="B81" s="536" t="s">
        <v>494</v>
      </c>
      <c r="C81" s="553" t="s">
        <v>505</v>
      </c>
      <c r="D81" s="554">
        <v>0.68878726979835647</v>
      </c>
      <c r="E81" s="554">
        <v>0.52160733477265397</v>
      </c>
      <c r="F81" s="554">
        <v>0.29438504355130712</v>
      </c>
      <c r="G81" s="589">
        <v>0.49718579252758011</v>
      </c>
    </row>
    <row r="82" spans="1:7">
      <c r="A82" s="530"/>
      <c r="B82" s="530"/>
      <c r="C82" s="530"/>
      <c r="D82" s="530"/>
      <c r="E82" s="530"/>
      <c r="F82" s="530"/>
      <c r="G82" s="530"/>
    </row>
    <row r="83" spans="1:7">
      <c r="A83" s="530"/>
      <c r="B83" s="530"/>
      <c r="C83" s="530"/>
      <c r="D83" s="530"/>
      <c r="E83" s="530"/>
      <c r="F83" s="530"/>
      <c r="G83" s="530"/>
    </row>
    <row r="84" spans="1:7">
      <c r="A84" s="530"/>
      <c r="B84" s="530"/>
      <c r="C84" s="530"/>
      <c r="D84" s="530"/>
      <c r="E84" s="530"/>
      <c r="F84" s="530"/>
      <c r="G84" s="530"/>
    </row>
  </sheetData>
  <mergeCells count="53">
    <mergeCell ref="A38:A40"/>
    <mergeCell ref="A4:C4"/>
    <mergeCell ref="A5:B5"/>
    <mergeCell ref="A6:B6"/>
    <mergeCell ref="A7:A11"/>
    <mergeCell ref="A12:A13"/>
    <mergeCell ref="A14:B14"/>
    <mergeCell ref="A15:A18"/>
    <mergeCell ref="A23:D23"/>
    <mergeCell ref="A29:E29"/>
    <mergeCell ref="A36:G36"/>
    <mergeCell ref="A37:B37"/>
    <mergeCell ref="A72:A81"/>
    <mergeCell ref="L4:N4"/>
    <mergeCell ref="L5:M5"/>
    <mergeCell ref="L6:M6"/>
    <mergeCell ref="L7:L11"/>
    <mergeCell ref="L12:L13"/>
    <mergeCell ref="L14:M14"/>
    <mergeCell ref="L15:L18"/>
    <mergeCell ref="L23:O23"/>
    <mergeCell ref="A51:A52"/>
    <mergeCell ref="A53:A55"/>
    <mergeCell ref="A58:G58"/>
    <mergeCell ref="A59:B60"/>
    <mergeCell ref="C59:C60"/>
    <mergeCell ref="D59:D60"/>
    <mergeCell ref="E59:E60"/>
    <mergeCell ref="L42:M43"/>
    <mergeCell ref="N42:O42"/>
    <mergeCell ref="Q42:Q43"/>
    <mergeCell ref="R42:R43"/>
    <mergeCell ref="A61:A71"/>
    <mergeCell ref="F59:F60"/>
    <mergeCell ref="A41:A43"/>
    <mergeCell ref="A48:G48"/>
    <mergeCell ref="A49:B50"/>
    <mergeCell ref="C49:D49"/>
    <mergeCell ref="F49:F50"/>
    <mergeCell ref="G49:G50"/>
    <mergeCell ref="L28:P28"/>
    <mergeCell ref="L33:R33"/>
    <mergeCell ref="L34:M34"/>
    <mergeCell ref="L35:L37"/>
    <mergeCell ref="L41:R41"/>
    <mergeCell ref="L51:L61"/>
    <mergeCell ref="L44:L45"/>
    <mergeCell ref="L48:R48"/>
    <mergeCell ref="L49:M50"/>
    <mergeCell ref="N49:N50"/>
    <mergeCell ref="O49:O50"/>
    <mergeCell ref="P49:P50"/>
    <mergeCell ref="Q49:Q50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50"/>
  <sheetViews>
    <sheetView workbookViewId="0">
      <pane xSplit="4" ySplit="3" topLeftCell="E8" activePane="bottomRight" state="frozen"/>
      <selection pane="topRight" activeCell="E1" sqref="E1"/>
      <selection pane="bottomLeft" activeCell="A3" sqref="A3"/>
      <selection pane="bottomRight" activeCell="B15" sqref="B15:B17"/>
    </sheetView>
  </sheetViews>
  <sheetFormatPr defaultRowHeight="14.4"/>
  <cols>
    <col min="2" max="2" width="10.5546875" customWidth="1"/>
    <col min="3" max="3" width="15" bestFit="1" customWidth="1"/>
    <col min="5" max="5" width="11.33203125" bestFit="1" customWidth="1"/>
    <col min="6" max="6" width="11.109375" bestFit="1" customWidth="1"/>
    <col min="7" max="7" width="9.33203125" bestFit="1" customWidth="1"/>
  </cols>
  <sheetData>
    <row r="1" spans="1:43" ht="15" thickBot="1">
      <c r="A1" t="s">
        <v>283</v>
      </c>
    </row>
    <row r="2" spans="1:43" ht="30.75" customHeight="1" thickBot="1">
      <c r="B2" s="654" t="s">
        <v>106</v>
      </c>
      <c r="C2" s="655"/>
      <c r="D2" s="658" t="s">
        <v>107</v>
      </c>
      <c r="E2" s="660" t="s">
        <v>1</v>
      </c>
      <c r="F2" s="661"/>
      <c r="G2" s="662"/>
      <c r="H2" s="660" t="s">
        <v>54</v>
      </c>
      <c r="I2" s="661"/>
      <c r="J2" s="662"/>
      <c r="K2" s="642" t="s">
        <v>3</v>
      </c>
      <c r="L2" s="643"/>
      <c r="M2" s="644"/>
      <c r="N2" s="642" t="s">
        <v>55</v>
      </c>
      <c r="O2" s="643"/>
      <c r="P2" s="644"/>
      <c r="Q2" s="642" t="s">
        <v>56</v>
      </c>
      <c r="R2" s="643"/>
      <c r="S2" s="644"/>
      <c r="T2" s="642" t="s">
        <v>57</v>
      </c>
      <c r="U2" s="643"/>
      <c r="V2" s="644"/>
      <c r="W2" s="642" t="s">
        <v>58</v>
      </c>
      <c r="X2" s="643"/>
      <c r="Y2" s="644"/>
      <c r="Z2" s="642" t="s">
        <v>59</v>
      </c>
      <c r="AA2" s="643"/>
      <c r="AB2" s="644"/>
      <c r="AC2" s="642" t="s">
        <v>84</v>
      </c>
      <c r="AD2" s="643"/>
      <c r="AE2" s="644"/>
      <c r="AF2" s="642" t="s">
        <v>60</v>
      </c>
      <c r="AG2" s="643"/>
      <c r="AH2" s="644"/>
      <c r="AI2" s="645" t="s">
        <v>61</v>
      </c>
      <c r="AJ2" s="643"/>
      <c r="AK2" s="644"/>
      <c r="AL2" s="646" t="s">
        <v>108</v>
      </c>
      <c r="AM2" s="647"/>
      <c r="AN2" s="648"/>
      <c r="AO2" s="646" t="s">
        <v>109</v>
      </c>
      <c r="AP2" s="647"/>
      <c r="AQ2" s="648"/>
    </row>
    <row r="3" spans="1:43" ht="42" thickBot="1">
      <c r="B3" s="656"/>
      <c r="C3" s="657"/>
      <c r="D3" s="659"/>
      <c r="E3" s="362">
        <v>2007</v>
      </c>
      <c r="F3" s="363">
        <v>2001</v>
      </c>
      <c r="G3" s="364" t="s">
        <v>110</v>
      </c>
      <c r="H3" s="362">
        <v>2007</v>
      </c>
      <c r="I3" s="363">
        <v>2001</v>
      </c>
      <c r="J3" s="364" t="s">
        <v>110</v>
      </c>
      <c r="K3" s="258">
        <v>2007</v>
      </c>
      <c r="L3" s="259">
        <v>2001</v>
      </c>
      <c r="M3" s="260" t="s">
        <v>110</v>
      </c>
      <c r="N3" s="365">
        <v>2007</v>
      </c>
      <c r="O3" s="259">
        <v>2001</v>
      </c>
      <c r="P3" s="366" t="s">
        <v>110</v>
      </c>
      <c r="Q3" s="258">
        <v>2007</v>
      </c>
      <c r="R3" s="259">
        <v>2001</v>
      </c>
      <c r="S3" s="260" t="s">
        <v>110</v>
      </c>
      <c r="T3" s="258">
        <v>2007</v>
      </c>
      <c r="U3" s="259">
        <v>2001</v>
      </c>
      <c r="V3" s="260" t="s">
        <v>110</v>
      </c>
      <c r="W3" s="365">
        <v>2007</v>
      </c>
      <c r="X3" s="259">
        <v>2001</v>
      </c>
      <c r="Y3" s="367" t="s">
        <v>110</v>
      </c>
      <c r="Z3" s="368">
        <v>2007</v>
      </c>
      <c r="AA3" s="259">
        <v>2001</v>
      </c>
      <c r="AB3" s="367" t="s">
        <v>110</v>
      </c>
      <c r="AC3" s="368">
        <v>2007</v>
      </c>
      <c r="AD3" s="259">
        <v>2001</v>
      </c>
      <c r="AE3" s="366" t="s">
        <v>110</v>
      </c>
      <c r="AF3" s="258">
        <v>2007</v>
      </c>
      <c r="AG3" s="259">
        <v>2001</v>
      </c>
      <c r="AH3" s="260" t="s">
        <v>110</v>
      </c>
      <c r="AI3" s="365">
        <v>2007</v>
      </c>
      <c r="AJ3" s="259">
        <v>2001</v>
      </c>
      <c r="AK3" s="366" t="s">
        <v>110</v>
      </c>
      <c r="AL3" s="258">
        <v>2007</v>
      </c>
      <c r="AM3" s="259">
        <v>2001</v>
      </c>
      <c r="AN3" s="260" t="s">
        <v>110</v>
      </c>
      <c r="AO3" s="258">
        <v>2007</v>
      </c>
      <c r="AP3" s="259">
        <v>2001</v>
      </c>
      <c r="AQ3" s="260" t="s">
        <v>110</v>
      </c>
    </row>
    <row r="4" spans="1:43" ht="15.75" customHeight="1" thickTop="1" thickBot="1">
      <c r="A4" s="663" t="s">
        <v>111</v>
      </c>
      <c r="B4" s="668" t="s">
        <v>170</v>
      </c>
      <c r="C4" s="379" t="s">
        <v>112</v>
      </c>
      <c r="D4" s="378" t="s">
        <v>113</v>
      </c>
      <c r="E4" s="373">
        <v>13516426</v>
      </c>
      <c r="F4" s="374">
        <v>13871613</v>
      </c>
      <c r="G4" s="337">
        <f>(E4/F4)^(1/6)-1</f>
        <v>-4.3138078803094393E-3</v>
      </c>
      <c r="H4" s="373">
        <v>1743499</v>
      </c>
      <c r="I4" s="374">
        <v>1598334</v>
      </c>
      <c r="J4" s="337">
        <f>(H4/I4)^(1/6)-1</f>
        <v>1.4594166050438284E-2</v>
      </c>
      <c r="K4" s="373">
        <v>319730</v>
      </c>
      <c r="L4" s="374">
        <v>300751</v>
      </c>
      <c r="M4" s="337">
        <f>(K4/L4)^(1/6)-1</f>
        <v>1.0251222387693604E-2</v>
      </c>
      <c r="N4" s="373">
        <v>139241</v>
      </c>
      <c r="O4" s="374">
        <v>103622</v>
      </c>
      <c r="P4" s="337">
        <f t="shared" ref="P4:P9" si="0">(N4/O4)^(1/6)-1</f>
        <v>5.0475337079586735E-2</v>
      </c>
      <c r="Q4" s="373">
        <v>241220</v>
      </c>
      <c r="R4" s="374">
        <v>206362</v>
      </c>
      <c r="S4" s="337">
        <f>(Q4/R4)^(1/6)-1</f>
        <v>2.6354200677580097E-2</v>
      </c>
      <c r="T4" s="373">
        <v>49050</v>
      </c>
      <c r="U4" s="374">
        <v>55632</v>
      </c>
      <c r="V4" s="337">
        <f>(T4/U4)^(1/6)-1</f>
        <v>-2.076771620828044E-2</v>
      </c>
      <c r="W4" s="373">
        <v>366549</v>
      </c>
      <c r="X4" s="374">
        <v>456476</v>
      </c>
      <c r="Y4" s="337">
        <f>(W4/X4)^(1/6)-1</f>
        <v>-3.5906810269878409E-2</v>
      </c>
      <c r="Z4" s="373">
        <v>40015</v>
      </c>
      <c r="AA4" s="374">
        <v>41072</v>
      </c>
      <c r="AB4" s="337">
        <f>(Z4/AA4)^(1/6)-1</f>
        <v>-4.3359459102776388E-3</v>
      </c>
      <c r="AC4" s="373">
        <v>326215</v>
      </c>
      <c r="AD4" s="374">
        <v>200402</v>
      </c>
      <c r="AE4" s="337">
        <f>(AC4/AD4)^(1/6)-1</f>
        <v>8.4593454718831174E-2</v>
      </c>
      <c r="AF4" s="373">
        <v>105424</v>
      </c>
      <c r="AG4" s="374">
        <v>87421</v>
      </c>
      <c r="AH4" s="337">
        <f t="shared" ref="AH4:AH21" si="1">(AF4/AG4)^(1/6)-1</f>
        <v>3.1701242000170105E-2</v>
      </c>
      <c r="AI4" s="373">
        <v>156055</v>
      </c>
      <c r="AJ4" s="374">
        <v>146596</v>
      </c>
      <c r="AK4" s="337">
        <f>(AI4/AJ4)^(1/6)-1</f>
        <v>1.0475825440182662E-2</v>
      </c>
      <c r="AL4" s="271">
        <f>H4-K4</f>
        <v>1423769</v>
      </c>
      <c r="AM4" s="271">
        <f>I4-L4</f>
        <v>1297583</v>
      </c>
      <c r="AN4" s="337">
        <f>(AL4/AM4)^(1/6)-1</f>
        <v>1.5587618634516298E-2</v>
      </c>
      <c r="AO4" s="285">
        <f>AL4-W4</f>
        <v>1057220</v>
      </c>
      <c r="AP4" s="285">
        <f>AM4-X4</f>
        <v>841107</v>
      </c>
      <c r="AQ4" s="340">
        <f>(AO4/AP4)^(1/6)-1</f>
        <v>3.8848827212927484E-2</v>
      </c>
    </row>
    <row r="5" spans="1:43" ht="15" thickBot="1">
      <c r="A5" s="664"/>
      <c r="B5" s="650"/>
      <c r="C5" s="377" t="s">
        <v>114</v>
      </c>
      <c r="D5" s="369" t="s">
        <v>113</v>
      </c>
      <c r="E5" s="370">
        <v>449955</v>
      </c>
      <c r="F5" s="371">
        <v>479810</v>
      </c>
      <c r="G5" s="342">
        <f t="shared" ref="G5:G48" si="2">(E5/F5)^(1/6)-1</f>
        <v>-1.0649985420237429E-2</v>
      </c>
      <c r="H5" s="370">
        <v>63432</v>
      </c>
      <c r="I5" s="371">
        <v>54774</v>
      </c>
      <c r="J5" s="342">
        <f t="shared" ref="J5:J48" si="3">(H5/I5)^(1/6)-1</f>
        <v>2.4760376456732125E-2</v>
      </c>
      <c r="K5" s="370">
        <v>13450</v>
      </c>
      <c r="L5" s="371">
        <v>11664</v>
      </c>
      <c r="M5" s="342">
        <f t="shared" ref="M5:M47" si="4">(K5/L5)^(1/6)-1</f>
        <v>2.402948668845406E-2</v>
      </c>
      <c r="N5" s="370">
        <v>6152</v>
      </c>
      <c r="O5" s="371">
        <v>5558</v>
      </c>
      <c r="P5" s="342">
        <f t="shared" si="0"/>
        <v>1.7067157860417348E-2</v>
      </c>
      <c r="Q5" s="370">
        <v>7000</v>
      </c>
      <c r="R5" s="371">
        <v>6559</v>
      </c>
      <c r="S5" s="342">
        <f t="shared" ref="S5:S48" si="5">(Q5/R5)^(1/6)-1</f>
        <v>1.0904356596910914E-2</v>
      </c>
      <c r="T5" s="370">
        <v>2809</v>
      </c>
      <c r="U5" s="371">
        <v>2609</v>
      </c>
      <c r="V5" s="342">
        <f t="shared" ref="V5:V47" si="6">(T5/U5)^(1/6)-1</f>
        <v>1.2386340088500036E-2</v>
      </c>
      <c r="W5" s="370">
        <v>13384</v>
      </c>
      <c r="X5" s="371">
        <v>9411</v>
      </c>
      <c r="Y5" s="342">
        <f t="shared" ref="Y5:Y47" si="7">(W5/X5)^(1/6)-1</f>
        <v>6.0453652862860308E-2</v>
      </c>
      <c r="Z5" s="370">
        <v>3912</v>
      </c>
      <c r="AA5" s="371">
        <v>3626</v>
      </c>
      <c r="AB5" s="342">
        <f t="shared" ref="AB5:AB48" si="8">(Z5/AA5)^(1/6)-1</f>
        <v>1.2733495893928248E-2</v>
      </c>
      <c r="AC5" s="370">
        <v>7765</v>
      </c>
      <c r="AD5" s="371">
        <v>7263</v>
      </c>
      <c r="AE5" s="342">
        <f t="shared" ref="AE5:AE48" si="9">(AC5/AD5)^(1/6)-1</f>
        <v>1.1201183696899264E-2</v>
      </c>
      <c r="AF5" s="370">
        <v>4840</v>
      </c>
      <c r="AG5" s="371">
        <v>4359</v>
      </c>
      <c r="AH5" s="342">
        <f t="shared" si="1"/>
        <v>1.7598399969411371E-2</v>
      </c>
      <c r="AI5" s="370">
        <v>4120</v>
      </c>
      <c r="AJ5" s="371">
        <v>3725</v>
      </c>
      <c r="AK5" s="342">
        <f t="shared" ref="AK5:AK47" si="10">(AI5/AJ5)^(1/6)-1</f>
        <v>1.6939593541811737E-2</v>
      </c>
      <c r="AL5" s="278">
        <f t="shared" ref="AL5:AM48" si="11">H5-K5</f>
        <v>49982</v>
      </c>
      <c r="AM5" s="278">
        <f t="shared" si="11"/>
        <v>43110</v>
      </c>
      <c r="AN5" s="342">
        <f t="shared" ref="AN5:AN48" si="12">(AL5/AM5)^(1/6)-1</f>
        <v>2.4957681410132437E-2</v>
      </c>
      <c r="AO5" s="280">
        <f t="shared" ref="AO5:AP48" si="13">AL5-W5</f>
        <v>36598</v>
      </c>
      <c r="AP5" s="280">
        <f t="shared" si="13"/>
        <v>33699</v>
      </c>
      <c r="AQ5" s="344">
        <f t="shared" ref="AQ5:AQ48" si="14">(AO5/AP5)^(1/6)-1</f>
        <v>1.3849263165168768E-2</v>
      </c>
    </row>
    <row r="6" spans="1:43" ht="15" thickBot="1">
      <c r="A6" s="664"/>
      <c r="B6" s="650"/>
      <c r="C6" s="341" t="s">
        <v>118</v>
      </c>
      <c r="D6" s="369" t="s">
        <v>113</v>
      </c>
      <c r="E6" s="370">
        <v>71724</v>
      </c>
      <c r="F6" s="371">
        <v>84461</v>
      </c>
      <c r="G6" s="342">
        <f>(E6/F6)^(1/6)-1</f>
        <v>-2.6876305830139002E-2</v>
      </c>
      <c r="H6" s="370">
        <v>10287</v>
      </c>
      <c r="I6" s="371">
        <v>5501</v>
      </c>
      <c r="J6" s="342">
        <f>(H6/I6)^(1/6)-1</f>
        <v>0.10996133129093155</v>
      </c>
      <c r="K6" s="370">
        <v>908</v>
      </c>
      <c r="L6" s="371">
        <v>1138</v>
      </c>
      <c r="M6" s="342">
        <f>(K6/L6)^(1/6)-1</f>
        <v>-3.6931308843670019E-2</v>
      </c>
      <c r="N6" s="370">
        <v>621</v>
      </c>
      <c r="O6" s="371">
        <v>170</v>
      </c>
      <c r="P6" s="342">
        <f t="shared" si="0"/>
        <v>0.24100571017439676</v>
      </c>
      <c r="Q6" s="370">
        <v>935</v>
      </c>
      <c r="R6" s="371">
        <v>532</v>
      </c>
      <c r="S6" s="342">
        <f>(Q6/R6)^(1/6)-1</f>
        <v>9.8541993325425015E-2</v>
      </c>
      <c r="T6" s="370">
        <v>172</v>
      </c>
      <c r="U6" s="371">
        <v>35</v>
      </c>
      <c r="V6" s="342">
        <f>(T6/U6)^(1/6)-1</f>
        <v>0.30389734322828832</v>
      </c>
      <c r="W6" s="370">
        <v>899</v>
      </c>
      <c r="X6" s="371">
        <v>622</v>
      </c>
      <c r="Y6" s="342">
        <f>(W6/X6)^(1/6)-1</f>
        <v>6.3314046938476753E-2</v>
      </c>
      <c r="Z6" s="370">
        <v>82</v>
      </c>
      <c r="AA6" s="371">
        <v>72</v>
      </c>
      <c r="AB6" s="342">
        <f>(Z6/AA6)^(1/6)-1</f>
        <v>2.1912142020884318E-2</v>
      </c>
      <c r="AC6" s="370">
        <v>2900</v>
      </c>
      <c r="AD6" s="371">
        <v>605</v>
      </c>
      <c r="AE6" s="342">
        <f>(AC6/AD6)^(1/6)-1</f>
        <v>0.29849546504422175</v>
      </c>
      <c r="AF6" s="370">
        <v>2130</v>
      </c>
      <c r="AG6" s="371">
        <v>1095</v>
      </c>
      <c r="AH6" s="342">
        <f>(AF6/AG6)^(1/6)-1</f>
        <v>0.11727714270145295</v>
      </c>
      <c r="AI6" s="370">
        <v>1640</v>
      </c>
      <c r="AJ6" s="371">
        <v>1232</v>
      </c>
      <c r="AK6" s="342">
        <f>(AI6/AJ6)^(1/6)-1</f>
        <v>4.883101975364923E-2</v>
      </c>
      <c r="AL6" s="278">
        <f>H6-K6</f>
        <v>9379</v>
      </c>
      <c r="AM6" s="278">
        <f>I6-L6</f>
        <v>4363</v>
      </c>
      <c r="AN6" s="342">
        <f>(AL6/AM6)^(1/6)-1</f>
        <v>0.13604417830701476</v>
      </c>
      <c r="AO6" s="280">
        <f>AL6-W6</f>
        <v>8480</v>
      </c>
      <c r="AP6" s="280">
        <f>AM6-X6</f>
        <v>3741</v>
      </c>
      <c r="AQ6" s="344">
        <f>(AO6/AP6)^(1/6)-1</f>
        <v>0.14613213849182949</v>
      </c>
    </row>
    <row r="7" spans="1:43" ht="15" thickBot="1">
      <c r="A7" s="664"/>
      <c r="B7" s="651"/>
      <c r="C7" s="380" t="s">
        <v>172</v>
      </c>
      <c r="D7" s="381" t="s">
        <v>113</v>
      </c>
      <c r="E7" s="382">
        <f>SUM(E4:E6)</f>
        <v>14038105</v>
      </c>
      <c r="F7" s="382">
        <f>SUM(F4:F6)</f>
        <v>14435884</v>
      </c>
      <c r="G7" s="383">
        <f>(E7/F7)^(1/6)-1</f>
        <v>-4.6461121569629782E-3</v>
      </c>
      <c r="H7" s="382">
        <f>SUM(H4:H6)</f>
        <v>1817218</v>
      </c>
      <c r="I7" s="382">
        <f>SUM(I4:I6)</f>
        <v>1658609</v>
      </c>
      <c r="J7" s="383">
        <f>(H7/I7)^(1/6)-1</f>
        <v>1.5337676615479801E-2</v>
      </c>
      <c r="K7" s="382">
        <f>SUM(K4:K6)</f>
        <v>334088</v>
      </c>
      <c r="L7" s="382">
        <f>SUM(L4:L6)</f>
        <v>313553</v>
      </c>
      <c r="M7" s="383">
        <f>(K7/L7)^(1/6)-1</f>
        <v>1.0628759268720867E-2</v>
      </c>
      <c r="N7" s="382">
        <f>SUM(N4:N6)</f>
        <v>146014</v>
      </c>
      <c r="O7" s="382">
        <f>SUM(O4:O6)</f>
        <v>109350</v>
      </c>
      <c r="P7" s="383">
        <f t="shared" si="0"/>
        <v>4.9371548838895052E-2</v>
      </c>
      <c r="Q7" s="382">
        <f>SUM(Q4:Q6)</f>
        <v>249155</v>
      </c>
      <c r="R7" s="382">
        <f>SUM(R4:R6)</f>
        <v>213453</v>
      </c>
      <c r="S7" s="383">
        <f>(Q7/R7)^(1/6)-1</f>
        <v>2.6111505642214317E-2</v>
      </c>
      <c r="T7" s="382">
        <f>SUM(T4:T6)</f>
        <v>52031</v>
      </c>
      <c r="U7" s="382">
        <f>SUM(U4:U6)</f>
        <v>58276</v>
      </c>
      <c r="V7" s="383">
        <f>(T7/U7)^(1/6)-1</f>
        <v>-1.8714443873303344E-2</v>
      </c>
      <c r="W7" s="382">
        <f>SUM(W4:W6)</f>
        <v>380832</v>
      </c>
      <c r="X7" s="382">
        <f>SUM(X4:X6)</f>
        <v>466509</v>
      </c>
      <c r="Y7" s="383">
        <f>(W7/X7)^(1/6)-1</f>
        <v>-3.3254332438103718E-2</v>
      </c>
      <c r="Z7" s="382">
        <f>SUM(Z4:Z6)</f>
        <v>44009</v>
      </c>
      <c r="AA7" s="382">
        <f>SUM(AA4:AA6)</f>
        <v>44770</v>
      </c>
      <c r="AB7" s="383">
        <f>(Z7/AA7)^(1/6)-1</f>
        <v>-2.8532739537061591E-3</v>
      </c>
      <c r="AC7" s="382">
        <f>SUM(AC4:AC6)</f>
        <v>336880</v>
      </c>
      <c r="AD7" s="382">
        <f>SUM(AD4:AD6)</f>
        <v>208270</v>
      </c>
      <c r="AE7" s="383">
        <f>(AC7/AD7)^(1/6)-1</f>
        <v>8.3448032439572106E-2</v>
      </c>
      <c r="AF7" s="382">
        <f>SUM(AF4:AF6)</f>
        <v>112394</v>
      </c>
      <c r="AG7" s="382">
        <f>SUM(AG4:AG6)</f>
        <v>92875</v>
      </c>
      <c r="AH7" s="383">
        <f>(AF7/AG7)^(1/6)-1</f>
        <v>3.2303461183396331E-2</v>
      </c>
      <c r="AI7" s="382">
        <f>SUM(AI4:AI6)</f>
        <v>161815</v>
      </c>
      <c r="AJ7" s="382">
        <f>SUM(AJ4:AJ6)</f>
        <v>151553</v>
      </c>
      <c r="AK7" s="383">
        <f>(AI7/AJ7)^(1/6)-1</f>
        <v>1.097955583011534E-2</v>
      </c>
      <c r="AL7" s="382">
        <f>SUM(AL4:AL6)</f>
        <v>1483130</v>
      </c>
      <c r="AM7" s="382">
        <f>SUM(AM4:AM6)</f>
        <v>1345056</v>
      </c>
      <c r="AN7" s="383">
        <f>(AL7/AM7)^(1/6)-1</f>
        <v>1.6419860108657369E-2</v>
      </c>
      <c r="AO7" s="382">
        <f>SUM(AO4:AO6)</f>
        <v>1102298</v>
      </c>
      <c r="AP7" s="382">
        <f>SUM(AP4:AP6)</f>
        <v>878547</v>
      </c>
      <c r="AQ7" s="384">
        <f>(AO7/AP7)^(1/6)-1</f>
        <v>3.8537867532270287E-2</v>
      </c>
    </row>
    <row r="8" spans="1:43" ht="15" thickBot="1">
      <c r="A8" s="664"/>
      <c r="B8" s="669" t="s">
        <v>173</v>
      </c>
      <c r="C8" s="336" t="s">
        <v>115</v>
      </c>
      <c r="D8" s="372" t="s">
        <v>113</v>
      </c>
      <c r="E8" s="373">
        <v>5197008</v>
      </c>
      <c r="F8" s="374">
        <v>4076247</v>
      </c>
      <c r="G8" s="337">
        <f t="shared" si="2"/>
        <v>4.1315058678259575E-2</v>
      </c>
      <c r="H8" s="373">
        <v>25852</v>
      </c>
      <c r="I8" s="374">
        <v>25041</v>
      </c>
      <c r="J8" s="337">
        <f t="shared" si="3"/>
        <v>5.3263826499720945E-3</v>
      </c>
      <c r="K8" s="373">
        <v>2300</v>
      </c>
      <c r="L8" s="374">
        <v>2053</v>
      </c>
      <c r="M8" s="337">
        <f t="shared" si="4"/>
        <v>1.91148918405879E-2</v>
      </c>
      <c r="N8" s="373">
        <v>1109</v>
      </c>
      <c r="O8" s="374">
        <v>889</v>
      </c>
      <c r="P8" s="337">
        <f t="shared" si="0"/>
        <v>3.7540275338619589E-2</v>
      </c>
      <c r="Q8" s="373">
        <v>5917</v>
      </c>
      <c r="R8" s="374">
        <v>5054</v>
      </c>
      <c r="S8" s="337">
        <f t="shared" si="5"/>
        <v>2.6623154858681497E-2</v>
      </c>
      <c r="T8" s="373">
        <v>1713</v>
      </c>
      <c r="U8" s="374">
        <v>1584</v>
      </c>
      <c r="V8" s="337">
        <f t="shared" si="6"/>
        <v>1.3134328374991844E-2</v>
      </c>
      <c r="W8" s="373">
        <v>6070</v>
      </c>
      <c r="X8" s="374">
        <v>7748</v>
      </c>
      <c r="Y8" s="337">
        <f t="shared" si="7"/>
        <v>-3.9863057969968807E-2</v>
      </c>
      <c r="Z8" s="373">
        <v>1503</v>
      </c>
      <c r="AA8" s="374">
        <v>1336</v>
      </c>
      <c r="AB8" s="337">
        <f t="shared" si="8"/>
        <v>1.982445132775279E-2</v>
      </c>
      <c r="AC8" s="373">
        <v>1165</v>
      </c>
      <c r="AD8" s="374">
        <v>1004</v>
      </c>
      <c r="AE8" s="337">
        <f t="shared" si="9"/>
        <v>2.5097958840819556E-2</v>
      </c>
      <c r="AF8" s="373">
        <v>1875</v>
      </c>
      <c r="AG8" s="374">
        <v>1604</v>
      </c>
      <c r="AH8" s="337">
        <f t="shared" si="1"/>
        <v>2.635944843201421E-2</v>
      </c>
      <c r="AI8" s="373">
        <v>4200</v>
      </c>
      <c r="AJ8" s="374">
        <v>3769</v>
      </c>
      <c r="AK8" s="337">
        <f t="shared" si="10"/>
        <v>1.8209611189449859E-2</v>
      </c>
      <c r="AL8" s="271">
        <f t="shared" si="11"/>
        <v>23552</v>
      </c>
      <c r="AM8" s="271">
        <f t="shared" si="11"/>
        <v>22988</v>
      </c>
      <c r="AN8" s="337">
        <f t="shared" si="12"/>
        <v>4.047904372953548E-3</v>
      </c>
      <c r="AO8" s="285">
        <f t="shared" si="13"/>
        <v>17482</v>
      </c>
      <c r="AP8" s="285">
        <f t="shared" si="13"/>
        <v>15240</v>
      </c>
      <c r="AQ8" s="340">
        <f t="shared" si="14"/>
        <v>2.3138337380769647E-2</v>
      </c>
    </row>
    <row r="9" spans="1:43" ht="15" thickBot="1">
      <c r="A9" s="664"/>
      <c r="B9" s="670"/>
      <c r="C9" s="341" t="s">
        <v>116</v>
      </c>
      <c r="D9" s="369" t="s">
        <v>113</v>
      </c>
      <c r="E9" s="370">
        <v>3830061</v>
      </c>
      <c r="F9" s="371">
        <v>4311723</v>
      </c>
      <c r="G9" s="342">
        <f t="shared" si="2"/>
        <v>-1.954919734330185E-2</v>
      </c>
      <c r="H9" s="370">
        <v>798911</v>
      </c>
      <c r="I9" s="371">
        <v>700886</v>
      </c>
      <c r="J9" s="342">
        <f t="shared" si="3"/>
        <v>2.2057122990107425E-2</v>
      </c>
      <c r="K9" s="370">
        <v>103784</v>
      </c>
      <c r="L9" s="371">
        <v>87483</v>
      </c>
      <c r="M9" s="342">
        <f t="shared" si="4"/>
        <v>2.8887259741361193E-2</v>
      </c>
      <c r="N9" s="370">
        <v>49295</v>
      </c>
      <c r="O9" s="371">
        <v>39825</v>
      </c>
      <c r="P9" s="342">
        <f t="shared" si="0"/>
        <v>3.6194257367809568E-2</v>
      </c>
      <c r="Q9" s="370">
        <v>88080</v>
      </c>
      <c r="R9" s="371">
        <v>69449</v>
      </c>
      <c r="S9" s="342">
        <f t="shared" si="5"/>
        <v>4.0403692492216425E-2</v>
      </c>
      <c r="T9" s="370">
        <v>17127</v>
      </c>
      <c r="U9" s="371">
        <v>12894</v>
      </c>
      <c r="V9" s="342">
        <f t="shared" si="6"/>
        <v>4.8452932249315905E-2</v>
      </c>
      <c r="W9" s="370">
        <v>151910</v>
      </c>
      <c r="X9" s="371">
        <v>180206</v>
      </c>
      <c r="Y9" s="342">
        <f t="shared" si="7"/>
        <v>-2.8067317353235421E-2</v>
      </c>
      <c r="Z9" s="370">
        <v>16652</v>
      </c>
      <c r="AA9" s="371">
        <v>13665</v>
      </c>
      <c r="AB9" s="342">
        <f t="shared" si="8"/>
        <v>3.3497572847836832E-2</v>
      </c>
      <c r="AC9" s="370">
        <v>144785</v>
      </c>
      <c r="AD9" s="371">
        <v>114999</v>
      </c>
      <c r="AE9" s="342">
        <f t="shared" si="9"/>
        <v>3.9134070481613659E-2</v>
      </c>
      <c r="AF9" s="370">
        <v>88125</v>
      </c>
      <c r="AG9" s="371">
        <v>70145</v>
      </c>
      <c r="AH9" s="342">
        <f t="shared" si="1"/>
        <v>3.8764426578136613E-2</v>
      </c>
      <c r="AI9" s="370">
        <v>139153</v>
      </c>
      <c r="AJ9" s="371">
        <v>112220</v>
      </c>
      <c r="AK9" s="342">
        <f t="shared" si="10"/>
        <v>3.6502573895740298E-2</v>
      </c>
      <c r="AL9" s="278">
        <f t="shared" si="11"/>
        <v>695127</v>
      </c>
      <c r="AM9" s="278">
        <f t="shared" si="11"/>
        <v>613403</v>
      </c>
      <c r="AN9" s="342">
        <f t="shared" si="12"/>
        <v>2.106418635681595E-2</v>
      </c>
      <c r="AO9" s="280">
        <f t="shared" si="13"/>
        <v>543217</v>
      </c>
      <c r="AP9" s="280">
        <f t="shared" si="13"/>
        <v>433197</v>
      </c>
      <c r="AQ9" s="344">
        <f t="shared" si="14"/>
        <v>3.8439785340828259E-2</v>
      </c>
    </row>
    <row r="10" spans="1:43" ht="15" thickBot="1">
      <c r="A10" s="664"/>
      <c r="B10" s="670"/>
      <c r="C10" s="341" t="s">
        <v>120</v>
      </c>
      <c r="D10" s="369" t="s">
        <v>113</v>
      </c>
      <c r="E10" s="370">
        <v>88771</v>
      </c>
      <c r="F10" s="371">
        <v>75879</v>
      </c>
      <c r="G10" s="342">
        <f>(E10/F10)^(1/6)-1</f>
        <v>2.649834202350676E-2</v>
      </c>
      <c r="H10" s="370">
        <v>8579</v>
      </c>
      <c r="I10" s="371">
        <v>7312</v>
      </c>
      <c r="J10" s="342">
        <f>(H10/I10)^(1/6)-1</f>
        <v>2.6991259712689786E-2</v>
      </c>
      <c r="K10" s="370">
        <v>2104</v>
      </c>
      <c r="L10" s="371">
        <v>1836</v>
      </c>
      <c r="M10" s="342">
        <f>(K10/L10)^(1/6)-1</f>
        <v>2.296830127778815E-2</v>
      </c>
      <c r="N10" s="370" t="s">
        <v>121</v>
      </c>
      <c r="O10" s="371" t="s">
        <v>121</v>
      </c>
      <c r="P10" s="342"/>
      <c r="Q10" s="370">
        <v>3148</v>
      </c>
      <c r="R10" s="371">
        <v>2852</v>
      </c>
      <c r="S10" s="342">
        <f>(Q10/R10)^(1/6)-1</f>
        <v>1.6593980359707938E-2</v>
      </c>
      <c r="T10" s="370">
        <v>170</v>
      </c>
      <c r="U10" s="371">
        <v>122</v>
      </c>
      <c r="V10" s="342">
        <f>(T10/U10)^(1/6)-1</f>
        <v>5.6853642232791213E-2</v>
      </c>
      <c r="W10" s="370">
        <v>27</v>
      </c>
      <c r="X10" s="371">
        <v>35</v>
      </c>
      <c r="Y10" s="342">
        <f>(W10/X10)^(1/6)-1</f>
        <v>-4.2329844780239823E-2</v>
      </c>
      <c r="Z10" s="370">
        <v>100</v>
      </c>
      <c r="AA10" s="371">
        <v>69</v>
      </c>
      <c r="AB10" s="342">
        <f>(Z10/AA10)^(1/6)-1</f>
        <v>6.3796323058664894E-2</v>
      </c>
      <c r="AC10" s="370">
        <v>1215</v>
      </c>
      <c r="AD10" s="371">
        <v>886</v>
      </c>
      <c r="AE10" s="342">
        <f>(AC10/AD10)^(1/6)-1</f>
        <v>5.4040000841540925E-2</v>
      </c>
      <c r="AF10" s="370">
        <v>815</v>
      </c>
      <c r="AG10" s="371">
        <v>681</v>
      </c>
      <c r="AH10" s="342">
        <f>(AF10/AG10)^(1/6)-1</f>
        <v>3.0390271160879223E-2</v>
      </c>
      <c r="AI10" s="370">
        <v>1000</v>
      </c>
      <c r="AJ10" s="371">
        <v>831</v>
      </c>
      <c r="AK10" s="342">
        <f>(AI10/AJ10)^(1/6)-1</f>
        <v>3.1335173101303848E-2</v>
      </c>
      <c r="AL10" s="278">
        <f>H10-K10</f>
        <v>6475</v>
      </c>
      <c r="AM10" s="278">
        <f>I10-L10</f>
        <v>5476</v>
      </c>
      <c r="AN10" s="342">
        <f>(AL10/AM10)^(1/6)-1</f>
        <v>2.8322619531027771E-2</v>
      </c>
      <c r="AO10" s="280">
        <f>AL10-W10</f>
        <v>6448</v>
      </c>
      <c r="AP10" s="280">
        <f>AM10-X10</f>
        <v>5441</v>
      </c>
      <c r="AQ10" s="344">
        <f>(AO10/AP10)^(1/6)-1</f>
        <v>2.8705473173725959E-2</v>
      </c>
    </row>
    <row r="11" spans="1:43" ht="15" thickBot="1">
      <c r="A11" s="664"/>
      <c r="B11" s="670"/>
      <c r="C11" s="380" t="s">
        <v>172</v>
      </c>
      <c r="D11" s="381" t="s">
        <v>113</v>
      </c>
      <c r="E11" s="382">
        <f>SUM(E8:E10)</f>
        <v>9115840</v>
      </c>
      <c r="F11" s="382">
        <f>SUM(F8:F10)</f>
        <v>8463849</v>
      </c>
      <c r="G11" s="383">
        <f>(E11/F11)^(1/6)-1</f>
        <v>1.2445057332528764E-2</v>
      </c>
      <c r="H11" s="382">
        <f>SUM(H8:H10)</f>
        <v>833342</v>
      </c>
      <c r="I11" s="382">
        <f>SUM(I8:I10)</f>
        <v>733239</v>
      </c>
      <c r="J11" s="383">
        <f>(H11/I11)^(1/6)-1</f>
        <v>2.1557819292298941E-2</v>
      </c>
      <c r="K11" s="382">
        <f>SUM(K8:K10)</f>
        <v>108188</v>
      </c>
      <c r="L11" s="382">
        <f>SUM(L8:L10)</f>
        <v>91372</v>
      </c>
      <c r="M11" s="383">
        <f>(K11/L11)^(1/6)-1</f>
        <v>2.8555332743876116E-2</v>
      </c>
      <c r="N11" s="382">
        <f>SUM(N8:N10)</f>
        <v>50404</v>
      </c>
      <c r="O11" s="382">
        <f>SUM(O8:O10)</f>
        <v>40714</v>
      </c>
      <c r="P11" s="383">
        <f>(N11/O11)^(1/6)-1</f>
        <v>3.6223741508720986E-2</v>
      </c>
      <c r="Q11" s="382">
        <f>SUM(Q8:Q10)</f>
        <v>97145</v>
      </c>
      <c r="R11" s="382">
        <f>SUM(R8:R10)</f>
        <v>77355</v>
      </c>
      <c r="S11" s="383">
        <f>(Q11/R11)^(1/6)-1</f>
        <v>3.8696521055763489E-2</v>
      </c>
      <c r="T11" s="382">
        <f>SUM(T8:T10)</f>
        <v>19010</v>
      </c>
      <c r="U11" s="382">
        <f>SUM(U8:U10)</f>
        <v>14600</v>
      </c>
      <c r="V11" s="383">
        <f>(T11/U11)^(1/6)-1</f>
        <v>4.4972536939750896E-2</v>
      </c>
      <c r="W11" s="382">
        <f>SUM(W8:W10)</f>
        <v>158007</v>
      </c>
      <c r="X11" s="382">
        <f>SUM(X8:X10)</f>
        <v>187989</v>
      </c>
      <c r="Y11" s="383">
        <f>(W11/X11)^(1/6)-1</f>
        <v>-2.8542106107495857E-2</v>
      </c>
      <c r="Z11" s="382">
        <f>SUM(Z8:Z10)</f>
        <v>18255</v>
      </c>
      <c r="AA11" s="382">
        <f>SUM(AA8:AA10)</f>
        <v>15070</v>
      </c>
      <c r="AB11" s="383">
        <f>(Z11/AA11)^(1/6)-1</f>
        <v>3.2471559723334265E-2</v>
      </c>
      <c r="AC11" s="382">
        <f>SUM(AC8:AC10)</f>
        <v>147165</v>
      </c>
      <c r="AD11" s="382">
        <f>SUM(AD8:AD10)</f>
        <v>116889</v>
      </c>
      <c r="AE11" s="383">
        <f>(AC11/AD11)^(1/6)-1</f>
        <v>3.9134622781509476E-2</v>
      </c>
      <c r="AF11" s="382">
        <f>SUM(AF8:AF10)</f>
        <v>90815</v>
      </c>
      <c r="AG11" s="382">
        <f>SUM(AG8:AG10)</f>
        <v>72430</v>
      </c>
      <c r="AH11" s="383">
        <f>(AF11/AG11)^(1/6)-1</f>
        <v>3.8420333834295217E-2</v>
      </c>
      <c r="AI11" s="382">
        <f>SUM(AI8:AI10)</f>
        <v>144353</v>
      </c>
      <c r="AJ11" s="382">
        <f>SUM(AJ8:AJ10)</f>
        <v>116820</v>
      </c>
      <c r="AK11" s="383">
        <f>(AI11/AJ11)^(1/6)-1</f>
        <v>3.5900641500065111E-2</v>
      </c>
      <c r="AL11" s="382">
        <f>SUM(AL8:AL10)</f>
        <v>725154</v>
      </c>
      <c r="AM11" s="382">
        <f>SUM(AM8:AM10)</f>
        <v>641867</v>
      </c>
      <c r="AN11" s="383">
        <f>(AL11/AM11)^(1/6)-1</f>
        <v>2.0541962013913562E-2</v>
      </c>
      <c r="AO11" s="382">
        <f>SUM(AO8:AO10)</f>
        <v>567147</v>
      </c>
      <c r="AP11" s="382">
        <f>SUM(AP8:AP10)</f>
        <v>453878</v>
      </c>
      <c r="AQ11" s="384">
        <f>(AO11/AP11)^(1/6)-1</f>
        <v>3.7829674968553384E-2</v>
      </c>
    </row>
    <row r="12" spans="1:43" ht="24.75" customHeight="1" thickBot="1">
      <c r="A12" s="664"/>
      <c r="B12" s="674" t="s">
        <v>178</v>
      </c>
      <c r="C12" s="675"/>
      <c r="D12" s="676"/>
      <c r="E12" s="652"/>
      <c r="F12" s="653"/>
      <c r="G12" s="653"/>
      <c r="H12" s="653"/>
      <c r="I12" s="653"/>
      <c r="J12" s="653"/>
      <c r="K12" s="373"/>
      <c r="L12" s="373"/>
      <c r="M12" s="337"/>
      <c r="N12" s="373"/>
      <c r="O12" s="373"/>
      <c r="P12" s="337"/>
      <c r="Q12" s="373"/>
      <c r="R12" s="373"/>
      <c r="S12" s="337"/>
      <c r="T12" s="373"/>
      <c r="U12" s="373"/>
      <c r="V12" s="337"/>
      <c r="W12" s="373"/>
      <c r="X12" s="373"/>
      <c r="Y12" s="337"/>
      <c r="Z12" s="373"/>
      <c r="AA12" s="373"/>
      <c r="AB12" s="337"/>
      <c r="AC12" s="373"/>
      <c r="AD12" s="373"/>
      <c r="AE12" s="337"/>
      <c r="AF12" s="373"/>
      <c r="AG12" s="373"/>
      <c r="AH12" s="337"/>
      <c r="AI12" s="373"/>
      <c r="AJ12" s="373"/>
      <c r="AK12" s="337"/>
      <c r="AL12" s="373"/>
      <c r="AM12" s="373"/>
      <c r="AN12" s="337"/>
      <c r="AO12" s="373"/>
      <c r="AP12" s="373"/>
      <c r="AQ12" s="340"/>
    </row>
    <row r="13" spans="1:43" ht="24.75" customHeight="1" thickBot="1">
      <c r="A13" s="664"/>
      <c r="B13" s="680" t="s">
        <v>175</v>
      </c>
      <c r="C13" s="681"/>
      <c r="D13" s="681"/>
      <c r="E13" s="396">
        <f>(E7+E11/5)</f>
        <v>15861273</v>
      </c>
      <c r="F13" s="395">
        <f t="shared" ref="F13:AP13" si="15">(F7+F11/5)</f>
        <v>16128653.800000001</v>
      </c>
      <c r="G13" s="383">
        <f>(E13/F13)^(1/6)-1</f>
        <v>-2.7822808388513476E-3</v>
      </c>
      <c r="H13" s="395">
        <f t="shared" si="15"/>
        <v>1983886.4</v>
      </c>
      <c r="I13" s="395">
        <f t="shared" si="15"/>
        <v>1805256.8</v>
      </c>
      <c r="J13" s="383">
        <f>(H13/I13)^(1/6)-1</f>
        <v>1.585011737412656E-2</v>
      </c>
      <c r="K13" s="395">
        <f t="shared" si="15"/>
        <v>355725.6</v>
      </c>
      <c r="L13" s="395">
        <f t="shared" si="15"/>
        <v>331827.40000000002</v>
      </c>
      <c r="M13" s="383">
        <f>(K13/L13)^(1/6)-1</f>
        <v>1.1658215550933937E-2</v>
      </c>
      <c r="N13" s="395">
        <f t="shared" si="15"/>
        <v>156094.79999999999</v>
      </c>
      <c r="O13" s="395">
        <f t="shared" si="15"/>
        <v>117492.8</v>
      </c>
      <c r="P13" s="383">
        <f>(N13/O13)^(1/6)-1</f>
        <v>4.8486549878819174E-2</v>
      </c>
      <c r="Q13" s="395">
        <f t="shared" si="15"/>
        <v>268584</v>
      </c>
      <c r="R13" s="395">
        <f t="shared" si="15"/>
        <v>228924</v>
      </c>
      <c r="S13" s="383">
        <f>(Q13/R13)^(1/6)-1</f>
        <v>2.6986658973911615E-2</v>
      </c>
      <c r="T13" s="395">
        <f t="shared" si="15"/>
        <v>55833</v>
      </c>
      <c r="U13" s="395">
        <f t="shared" si="15"/>
        <v>61196</v>
      </c>
      <c r="V13" s="383">
        <f>(T13/U13)^(1/6)-1</f>
        <v>-1.5169882846090998E-2</v>
      </c>
      <c r="W13" s="395">
        <f t="shared" si="15"/>
        <v>412433.4</v>
      </c>
      <c r="X13" s="395">
        <f t="shared" si="15"/>
        <v>504106.8</v>
      </c>
      <c r="Y13" s="383">
        <f>(W13/X13)^(1/6)-1</f>
        <v>-3.2898896640657482E-2</v>
      </c>
      <c r="Z13" s="395">
        <f t="shared" si="15"/>
        <v>47660</v>
      </c>
      <c r="AA13" s="395">
        <f t="shared" si="15"/>
        <v>47784</v>
      </c>
      <c r="AB13" s="383">
        <f>(Z13/AA13)^(1/6)-1</f>
        <v>-4.3297020123977958E-4</v>
      </c>
      <c r="AC13" s="395">
        <f t="shared" si="15"/>
        <v>366313</v>
      </c>
      <c r="AD13" s="395">
        <f t="shared" si="15"/>
        <v>231647.8</v>
      </c>
      <c r="AE13" s="383">
        <f>(AC13/AD13)^(1/6)-1</f>
        <v>7.9370866891468994E-2</v>
      </c>
      <c r="AF13" s="395">
        <f t="shared" si="15"/>
        <v>130557</v>
      </c>
      <c r="AG13" s="395">
        <f t="shared" si="15"/>
        <v>107361</v>
      </c>
      <c r="AH13" s="383">
        <f>(AF13/AG13)^(1/6)-1</f>
        <v>3.3139427315249215E-2</v>
      </c>
      <c r="AI13" s="395">
        <f t="shared" si="15"/>
        <v>190685.6</v>
      </c>
      <c r="AJ13" s="395">
        <f t="shared" si="15"/>
        <v>174917</v>
      </c>
      <c r="AK13" s="383">
        <f>(AI13/AJ13)^(1/6)-1</f>
        <v>1.4489709822864238E-2</v>
      </c>
      <c r="AL13" s="395">
        <f t="shared" si="15"/>
        <v>1628160.8</v>
      </c>
      <c r="AM13" s="395">
        <f t="shared" si="15"/>
        <v>1473429.4</v>
      </c>
      <c r="AN13" s="383">
        <f>(AL13/AM13)^(1/6)-1</f>
        <v>1.6782338325046497E-2</v>
      </c>
      <c r="AO13" s="395">
        <f t="shared" si="15"/>
        <v>1215727.3999999999</v>
      </c>
      <c r="AP13" s="395">
        <f t="shared" si="15"/>
        <v>969322.6</v>
      </c>
      <c r="AQ13" s="383">
        <f>(AO13/AP13)^(1/6)-1</f>
        <v>3.8471648772256284E-2</v>
      </c>
    </row>
    <row r="14" spans="1:43" ht="24.75" customHeight="1" thickBot="1">
      <c r="A14" s="664"/>
      <c r="B14" s="677" t="s">
        <v>174</v>
      </c>
      <c r="C14" s="678"/>
      <c r="D14" s="679"/>
      <c r="E14" s="397"/>
      <c r="F14" s="376"/>
      <c r="G14" s="347"/>
      <c r="H14" s="376"/>
      <c r="I14" s="376"/>
      <c r="J14" s="347"/>
      <c r="K14" s="376"/>
      <c r="L14" s="376"/>
      <c r="M14" s="347"/>
      <c r="N14" s="376"/>
      <c r="O14" s="376"/>
      <c r="P14" s="347"/>
      <c r="Q14" s="376"/>
      <c r="R14" s="376"/>
      <c r="S14" s="347"/>
      <c r="T14" s="376"/>
      <c r="U14" s="376"/>
      <c r="V14" s="347"/>
      <c r="W14" s="376"/>
      <c r="X14" s="376"/>
      <c r="Y14" s="347"/>
      <c r="Z14" s="376"/>
      <c r="AA14" s="376"/>
      <c r="AB14" s="347"/>
      <c r="AC14" s="376"/>
      <c r="AD14" s="376"/>
      <c r="AE14" s="347"/>
      <c r="AF14" s="376"/>
      <c r="AG14" s="376"/>
      <c r="AH14" s="347"/>
      <c r="AI14" s="376"/>
      <c r="AJ14" s="376"/>
      <c r="AK14" s="347"/>
      <c r="AL14" s="376"/>
      <c r="AM14" s="376"/>
      <c r="AN14" s="347"/>
      <c r="AO14" s="376"/>
      <c r="AP14" s="376"/>
      <c r="AQ14" s="349"/>
    </row>
    <row r="15" spans="1:43" ht="15" thickBot="1">
      <c r="A15" s="664"/>
      <c r="B15" s="670" t="s">
        <v>171</v>
      </c>
      <c r="C15" s="377" t="s">
        <v>117</v>
      </c>
      <c r="D15" s="390" t="s">
        <v>113</v>
      </c>
      <c r="E15" s="391">
        <v>114426689</v>
      </c>
      <c r="F15" s="392">
        <v>99004512</v>
      </c>
      <c r="G15" s="393">
        <f>(E15/F15)^(1/6)-1</f>
        <v>2.4421592919713353E-2</v>
      </c>
      <c r="H15" s="391">
        <v>83454</v>
      </c>
      <c r="I15" s="392">
        <v>77813</v>
      </c>
      <c r="J15" s="393">
        <f>(H15/I15)^(1/6)-1</f>
        <v>1.1732807287585967E-2</v>
      </c>
      <c r="K15" s="391">
        <v>20417</v>
      </c>
      <c r="L15" s="392">
        <v>16943</v>
      </c>
      <c r="M15" s="393">
        <f>(K15/L15)^(1/6)-1</f>
        <v>3.1573719951270895E-2</v>
      </c>
      <c r="N15" s="391">
        <v>2548</v>
      </c>
      <c r="O15" s="392">
        <v>2277</v>
      </c>
      <c r="P15" s="393">
        <f t="shared" ref="P15:P21" si="16">(N15/O15)^(1/6)-1</f>
        <v>1.8918385645743774E-2</v>
      </c>
      <c r="Q15" s="391">
        <v>21350</v>
      </c>
      <c r="R15" s="392">
        <v>19969</v>
      </c>
      <c r="S15" s="393">
        <f>(Q15/R15)^(1/6)-1</f>
        <v>1.1207449563229055E-2</v>
      </c>
      <c r="T15" s="391">
        <v>3232</v>
      </c>
      <c r="U15" s="392">
        <v>2631</v>
      </c>
      <c r="V15" s="393">
        <f>(T15/U15)^(1/6)-1</f>
        <v>3.488418623629097E-2</v>
      </c>
      <c r="W15" s="391">
        <v>13200</v>
      </c>
      <c r="X15" s="392">
        <v>16956</v>
      </c>
      <c r="Y15" s="393">
        <f>(W15/X15)^(1/6)-1</f>
        <v>-4.0875273828904546E-2</v>
      </c>
      <c r="Z15" s="391">
        <v>4985</v>
      </c>
      <c r="AA15" s="392">
        <v>4327</v>
      </c>
      <c r="AB15" s="393">
        <f>(Z15/AA15)^(1/6)-1</f>
        <v>2.3873677333409615E-2</v>
      </c>
      <c r="AC15" s="391">
        <v>11905</v>
      </c>
      <c r="AD15" s="392">
        <v>9738</v>
      </c>
      <c r="AE15" s="393">
        <f>(AC15/AD15)^(1/6)-1</f>
        <v>3.4054125398792268E-2</v>
      </c>
      <c r="AF15" s="391">
        <v>1255</v>
      </c>
      <c r="AG15" s="392">
        <v>918</v>
      </c>
      <c r="AH15" s="393">
        <f>(AF15/AG15)^(1/6)-1</f>
        <v>5.349749537217674E-2</v>
      </c>
      <c r="AI15" s="391">
        <v>4562</v>
      </c>
      <c r="AJ15" s="392">
        <v>4054</v>
      </c>
      <c r="AK15" s="393">
        <f>(AI15/AJ15)^(1/6)-1</f>
        <v>1.9871031203497092E-2</v>
      </c>
      <c r="AL15" s="314">
        <f>H15-K15</f>
        <v>63037</v>
      </c>
      <c r="AM15" s="314">
        <f>I15-L15</f>
        <v>60870</v>
      </c>
      <c r="AN15" s="393">
        <f>(AL15/AM15)^(1/6)-1</f>
        <v>5.8472644143054975E-3</v>
      </c>
      <c r="AO15" s="273">
        <f>AL15-W15</f>
        <v>49837</v>
      </c>
      <c r="AP15" s="273">
        <f>AM15-X15</f>
        <v>43914</v>
      </c>
      <c r="AQ15" s="394">
        <f>(AO15/AP15)^(1/6)-1</f>
        <v>2.1311328082850078E-2</v>
      </c>
    </row>
    <row r="16" spans="1:43" ht="15" thickBot="1">
      <c r="A16" s="664"/>
      <c r="B16" s="670"/>
      <c r="C16" s="341" t="s">
        <v>119</v>
      </c>
      <c r="D16" s="369" t="s">
        <v>113</v>
      </c>
      <c r="E16" s="370">
        <v>19719198</v>
      </c>
      <c r="F16" s="371">
        <v>18654980</v>
      </c>
      <c r="G16" s="342">
        <f t="shared" si="2"/>
        <v>9.2894725220340479E-3</v>
      </c>
      <c r="H16" s="370">
        <v>170992</v>
      </c>
      <c r="I16" s="371">
        <v>165833</v>
      </c>
      <c r="J16" s="342">
        <f t="shared" si="3"/>
        <v>5.1189764022956386E-3</v>
      </c>
      <c r="K16" s="370">
        <v>33115</v>
      </c>
      <c r="L16" s="371">
        <v>28394</v>
      </c>
      <c r="M16" s="342">
        <f t="shared" si="4"/>
        <v>2.5966145329459511E-2</v>
      </c>
      <c r="N16" s="370">
        <v>3239</v>
      </c>
      <c r="O16" s="371">
        <v>2581</v>
      </c>
      <c r="P16" s="342">
        <f t="shared" si="16"/>
        <v>3.8573309168427272E-2</v>
      </c>
      <c r="Q16" s="370">
        <v>43055</v>
      </c>
      <c r="R16" s="371">
        <v>39878</v>
      </c>
      <c r="S16" s="342">
        <f t="shared" si="5"/>
        <v>1.2857552360615809E-2</v>
      </c>
      <c r="T16" s="370">
        <v>9400</v>
      </c>
      <c r="U16" s="371">
        <v>8393</v>
      </c>
      <c r="V16" s="342">
        <f t="shared" si="6"/>
        <v>1.9064732117245464E-2</v>
      </c>
      <c r="W16" s="370">
        <v>22900</v>
      </c>
      <c r="X16" s="371">
        <v>33312</v>
      </c>
      <c r="Y16" s="342">
        <f t="shared" si="7"/>
        <v>-6.0552613830718527E-2</v>
      </c>
      <c r="Z16" s="370">
        <v>5874</v>
      </c>
      <c r="AA16" s="371">
        <v>5289</v>
      </c>
      <c r="AB16" s="342">
        <f t="shared" si="8"/>
        <v>1.7638187694837493E-2</v>
      </c>
      <c r="AC16" s="370">
        <v>19084</v>
      </c>
      <c r="AD16" s="371">
        <v>17217</v>
      </c>
      <c r="AE16" s="342">
        <f t="shared" si="9"/>
        <v>1.7306895105440034E-2</v>
      </c>
      <c r="AF16" s="370">
        <v>10105</v>
      </c>
      <c r="AG16" s="371">
        <v>8935</v>
      </c>
      <c r="AH16" s="342">
        <f t="shared" si="1"/>
        <v>2.0720789094454739E-2</v>
      </c>
      <c r="AI16" s="370">
        <v>24220</v>
      </c>
      <c r="AJ16" s="371">
        <v>21834</v>
      </c>
      <c r="AK16" s="342">
        <f t="shared" si="10"/>
        <v>1.7435309450487324E-2</v>
      </c>
      <c r="AL16" s="278">
        <f t="shared" si="11"/>
        <v>137877</v>
      </c>
      <c r="AM16" s="278">
        <f t="shared" si="11"/>
        <v>137439</v>
      </c>
      <c r="AN16" s="342">
        <f t="shared" si="12"/>
        <v>5.3044080969844032E-4</v>
      </c>
      <c r="AO16" s="280">
        <f t="shared" si="13"/>
        <v>114977</v>
      </c>
      <c r="AP16" s="280">
        <f t="shared" si="13"/>
        <v>104127</v>
      </c>
      <c r="AQ16" s="344">
        <f t="shared" si="14"/>
        <v>1.6657345344759378E-2</v>
      </c>
    </row>
    <row r="17" spans="1:43" ht="15" thickBot="1">
      <c r="A17" s="665"/>
      <c r="B17" s="671"/>
      <c r="C17" s="346" t="s">
        <v>172</v>
      </c>
      <c r="D17" s="375" t="s">
        <v>113</v>
      </c>
      <c r="E17" s="376">
        <f>SUM(E15:E16)</f>
        <v>134145887</v>
      </c>
      <c r="F17" s="376">
        <f>SUM(F15:F16)</f>
        <v>117659492</v>
      </c>
      <c r="G17" s="347">
        <f>(E17/F17)^(1/6)-1</f>
        <v>2.2096102173387422E-2</v>
      </c>
      <c r="H17" s="376">
        <f>SUM(H15:H16)</f>
        <v>254446</v>
      </c>
      <c r="I17" s="376">
        <f>SUM(I15:I16)</f>
        <v>243646</v>
      </c>
      <c r="J17" s="347">
        <f>(H17/I17)^(1/6)-1</f>
        <v>7.2549036459592653E-3</v>
      </c>
      <c r="K17" s="376">
        <f>SUM(K15:K16)</f>
        <v>53532</v>
      </c>
      <c r="L17" s="376">
        <f>SUM(L15:L16)</f>
        <v>45337</v>
      </c>
      <c r="M17" s="347">
        <f>(K17/L17)^(1/6)-1</f>
        <v>2.8079694948756506E-2</v>
      </c>
      <c r="N17" s="376">
        <f>SUM(N15:N16)</f>
        <v>5787</v>
      </c>
      <c r="O17" s="376">
        <f>SUM(O15:O16)</f>
        <v>4858</v>
      </c>
      <c r="P17" s="347">
        <f t="shared" si="16"/>
        <v>2.9593981698947447E-2</v>
      </c>
      <c r="Q17" s="376">
        <f>SUM(Q15:Q16)</f>
        <v>64405</v>
      </c>
      <c r="R17" s="376">
        <f>SUM(R15:R16)</f>
        <v>59847</v>
      </c>
      <c r="S17" s="347">
        <f>(Q17/R17)^(1/6)-1</f>
        <v>1.2308460615755301E-2</v>
      </c>
      <c r="T17" s="376">
        <f>SUM(T15:T16)</f>
        <v>12632</v>
      </c>
      <c r="U17" s="376">
        <f>SUM(U15:U16)</f>
        <v>11024</v>
      </c>
      <c r="V17" s="347">
        <f>(T17/U17)^(1/6)-1</f>
        <v>2.2952540868398597E-2</v>
      </c>
      <c r="W17" s="376">
        <f>SUM(W15:W16)</f>
        <v>36100</v>
      </c>
      <c r="X17" s="376">
        <f>SUM(X15:X16)</f>
        <v>50268</v>
      </c>
      <c r="Y17" s="347">
        <f>(W17/X17)^(1/6)-1</f>
        <v>-5.3684545786425231E-2</v>
      </c>
      <c r="Z17" s="376">
        <f>SUM(Z15:Z16)</f>
        <v>10859</v>
      </c>
      <c r="AA17" s="376">
        <f>SUM(AA15:AA16)</f>
        <v>9616</v>
      </c>
      <c r="AB17" s="347">
        <f>(Z17/AA17)^(1/6)-1</f>
        <v>2.0467622061640434E-2</v>
      </c>
      <c r="AC17" s="376">
        <f>SUM(AC15:AC16)</f>
        <v>30989</v>
      </c>
      <c r="AD17" s="376">
        <f>SUM(AD15:AD16)</f>
        <v>26955</v>
      </c>
      <c r="AE17" s="347">
        <f>(AC17/AD17)^(1/6)-1</f>
        <v>2.3516160712638623E-2</v>
      </c>
      <c r="AF17" s="376">
        <f>SUM(AF15:AF16)</f>
        <v>11360</v>
      </c>
      <c r="AG17" s="376">
        <f>SUM(AG15:AG16)</f>
        <v>9853</v>
      </c>
      <c r="AH17" s="347">
        <f>(AF17/AG17)^(1/6)-1</f>
        <v>2.4003972487495639E-2</v>
      </c>
      <c r="AI17" s="376">
        <f>SUM(AI15:AI16)</f>
        <v>28782</v>
      </c>
      <c r="AJ17" s="376">
        <f>SUM(AJ15:AJ16)</f>
        <v>25888</v>
      </c>
      <c r="AK17" s="347">
        <f>(AI17/AJ17)^(1/6)-1</f>
        <v>1.7818666595407873E-2</v>
      </c>
      <c r="AL17" s="376">
        <f>SUM(AL15:AL16)</f>
        <v>200914</v>
      </c>
      <c r="AM17" s="376">
        <f>SUM(AM15:AM16)</f>
        <v>198309</v>
      </c>
      <c r="AN17" s="347">
        <f>(AL17/AM17)^(1/6)-1</f>
        <v>2.1774564774763583E-3</v>
      </c>
      <c r="AO17" s="376">
        <f>SUM(AO15:AO16)</f>
        <v>164814</v>
      </c>
      <c r="AP17" s="376">
        <f>SUM(AP15:AP16)</f>
        <v>148041</v>
      </c>
      <c r="AQ17" s="347">
        <f>(AO17/AP17)^(1/6)-1</f>
        <v>1.8048999916160602E-2</v>
      </c>
    </row>
    <row r="18" spans="1:43">
      <c r="A18" s="649" t="s">
        <v>122</v>
      </c>
      <c r="B18" s="649" t="s">
        <v>122</v>
      </c>
      <c r="C18" s="385" t="s">
        <v>81</v>
      </c>
      <c r="D18" s="386" t="s">
        <v>123</v>
      </c>
      <c r="E18" s="387">
        <v>10208855</v>
      </c>
      <c r="F18" s="263">
        <v>6045420</v>
      </c>
      <c r="G18" s="361">
        <f t="shared" si="2"/>
        <v>9.1252100902073252E-2</v>
      </c>
      <c r="H18" s="262">
        <v>428130</v>
      </c>
      <c r="I18" s="263">
        <v>607624</v>
      </c>
      <c r="J18" s="264">
        <f t="shared" si="3"/>
        <v>-5.6684891651963554E-2</v>
      </c>
      <c r="K18" s="388">
        <v>67400</v>
      </c>
      <c r="L18" s="263">
        <v>88230</v>
      </c>
      <c r="M18" s="264">
        <f t="shared" si="4"/>
        <v>-4.3891301039358788E-2</v>
      </c>
      <c r="N18" s="388">
        <v>17300</v>
      </c>
      <c r="O18" s="263">
        <v>20010</v>
      </c>
      <c r="P18" s="264">
        <f t="shared" si="16"/>
        <v>-2.3962503259291723E-2</v>
      </c>
      <c r="Q18" s="388">
        <v>127460</v>
      </c>
      <c r="R18" s="263">
        <v>146325</v>
      </c>
      <c r="S18" s="264">
        <f t="shared" si="5"/>
        <v>-2.2742009228083115E-2</v>
      </c>
      <c r="T18" s="388">
        <v>21020</v>
      </c>
      <c r="U18" s="263">
        <v>19675</v>
      </c>
      <c r="V18" s="264">
        <f t="shared" si="6"/>
        <v>1.1081882674965682E-2</v>
      </c>
      <c r="W18" s="388">
        <v>113000</v>
      </c>
      <c r="X18" s="263">
        <v>255000</v>
      </c>
      <c r="Y18" s="264">
        <f t="shared" si="7"/>
        <v>-0.12684828671334136</v>
      </c>
      <c r="Z18" s="388">
        <v>23290</v>
      </c>
      <c r="AA18" s="263">
        <v>22775</v>
      </c>
      <c r="AB18" s="264">
        <f t="shared" si="8"/>
        <v>3.733726513380109E-3</v>
      </c>
      <c r="AC18" s="388">
        <v>17800</v>
      </c>
      <c r="AD18" s="263">
        <v>15384</v>
      </c>
      <c r="AE18" s="264">
        <f t="shared" si="9"/>
        <v>2.4609681469584421E-2</v>
      </c>
      <c r="AF18" s="265">
        <v>5000</v>
      </c>
      <c r="AG18" s="263">
        <v>4075</v>
      </c>
      <c r="AH18" s="264">
        <f t="shared" si="1"/>
        <v>3.4682408174745216E-2</v>
      </c>
      <c r="AI18" s="265">
        <v>35860</v>
      </c>
      <c r="AJ18" s="263">
        <v>36150</v>
      </c>
      <c r="AK18" s="312">
        <f t="shared" si="10"/>
        <v>-1.3415127708094055E-3</v>
      </c>
      <c r="AL18" s="313">
        <f t="shared" si="11"/>
        <v>360730</v>
      </c>
      <c r="AM18" s="314">
        <f t="shared" si="11"/>
        <v>519394</v>
      </c>
      <c r="AN18" s="315">
        <f t="shared" si="12"/>
        <v>-5.8946699455245111E-2</v>
      </c>
      <c r="AO18" s="389">
        <f t="shared" si="13"/>
        <v>247730</v>
      </c>
      <c r="AP18" s="273">
        <f t="shared" si="13"/>
        <v>264394</v>
      </c>
      <c r="AQ18" s="274">
        <f t="shared" si="14"/>
        <v>-1.0791511211131977E-2</v>
      </c>
    </row>
    <row r="19" spans="1:43">
      <c r="A19" s="650"/>
      <c r="B19" s="650"/>
      <c r="C19" s="287" t="s">
        <v>64</v>
      </c>
      <c r="D19" s="288" t="s">
        <v>124</v>
      </c>
      <c r="E19" s="289">
        <v>2943684</v>
      </c>
      <c r="F19" s="267">
        <v>2222054</v>
      </c>
      <c r="G19" s="275">
        <f t="shared" si="2"/>
        <v>4.7987485103887284E-2</v>
      </c>
      <c r="H19" s="276">
        <v>53952</v>
      </c>
      <c r="I19" s="267">
        <v>52792</v>
      </c>
      <c r="J19" s="268">
        <f t="shared" si="3"/>
        <v>3.6290856255185577E-3</v>
      </c>
      <c r="K19" s="290">
        <v>2489</v>
      </c>
      <c r="L19" s="267">
        <v>2423</v>
      </c>
      <c r="M19" s="268">
        <f t="shared" si="4"/>
        <v>4.4891430734339544E-3</v>
      </c>
      <c r="N19" s="290">
        <v>23922</v>
      </c>
      <c r="O19" s="267">
        <v>23494</v>
      </c>
      <c r="P19" s="268">
        <f t="shared" si="16"/>
        <v>3.0134426883865473E-3</v>
      </c>
      <c r="Q19" s="290">
        <v>6599</v>
      </c>
      <c r="R19" s="267">
        <v>6389</v>
      </c>
      <c r="S19" s="268">
        <f t="shared" si="5"/>
        <v>5.404612638833628E-3</v>
      </c>
      <c r="T19" s="290">
        <v>2950</v>
      </c>
      <c r="U19" s="267">
        <v>2773</v>
      </c>
      <c r="V19" s="268">
        <f t="shared" si="6"/>
        <v>1.0365925069206305E-2</v>
      </c>
      <c r="W19" s="290">
        <v>5206</v>
      </c>
      <c r="X19" s="267">
        <v>6039</v>
      </c>
      <c r="Y19" s="268">
        <f t="shared" si="7"/>
        <v>-2.4434300340371307E-2</v>
      </c>
      <c r="Z19" s="290">
        <v>7025</v>
      </c>
      <c r="AA19" s="267">
        <v>6497</v>
      </c>
      <c r="AB19" s="268">
        <f t="shared" si="8"/>
        <v>1.3107608554181915E-2</v>
      </c>
      <c r="AC19" s="290">
        <v>2476</v>
      </c>
      <c r="AD19" s="267">
        <v>2088</v>
      </c>
      <c r="AE19" s="268">
        <f t="shared" si="9"/>
        <v>2.8813586730237706E-2</v>
      </c>
      <c r="AF19" s="266">
        <v>1360</v>
      </c>
      <c r="AG19" s="267">
        <v>1230</v>
      </c>
      <c r="AH19" s="268">
        <f t="shared" si="1"/>
        <v>1.6886073221735964E-2</v>
      </c>
      <c r="AI19" s="266">
        <v>1925</v>
      </c>
      <c r="AJ19" s="267">
        <v>1859</v>
      </c>
      <c r="AK19" s="269">
        <f t="shared" si="10"/>
        <v>5.8314804344379301E-3</v>
      </c>
      <c r="AL19" s="277">
        <f t="shared" si="11"/>
        <v>51463</v>
      </c>
      <c r="AM19" s="278">
        <f t="shared" si="11"/>
        <v>50369</v>
      </c>
      <c r="AN19" s="279">
        <f t="shared" si="12"/>
        <v>3.5876195542263734E-3</v>
      </c>
      <c r="AO19" s="291">
        <f t="shared" si="13"/>
        <v>46257</v>
      </c>
      <c r="AP19" s="280">
        <f t="shared" si="13"/>
        <v>44330</v>
      </c>
      <c r="AQ19" s="281">
        <f t="shared" si="14"/>
        <v>7.1170659691586202E-3</v>
      </c>
    </row>
    <row r="20" spans="1:43">
      <c r="A20" s="650"/>
      <c r="B20" s="650"/>
      <c r="C20" s="287" t="s">
        <v>65</v>
      </c>
      <c r="D20" s="288" t="s">
        <v>123</v>
      </c>
      <c r="E20" s="289">
        <v>10208855</v>
      </c>
      <c r="F20" s="267">
        <v>11131374</v>
      </c>
      <c r="G20" s="275">
        <f t="shared" si="2"/>
        <v>-1.4315236341057691E-2</v>
      </c>
      <c r="H20" s="276">
        <v>2292996</v>
      </c>
      <c r="I20" s="267">
        <v>1852701</v>
      </c>
      <c r="J20" s="268">
        <f t="shared" si="3"/>
        <v>3.6174722678518068E-2</v>
      </c>
      <c r="K20" s="290">
        <v>299550</v>
      </c>
      <c r="L20" s="267">
        <v>235914</v>
      </c>
      <c r="M20" s="268">
        <f t="shared" si="4"/>
        <v>4.0605063823724086E-2</v>
      </c>
      <c r="N20" s="290">
        <v>134541</v>
      </c>
      <c r="O20" s="267">
        <v>94668</v>
      </c>
      <c r="P20" s="268">
        <f t="shared" si="16"/>
        <v>6.0332097481845537E-2</v>
      </c>
      <c r="Q20" s="290">
        <v>233945</v>
      </c>
      <c r="R20" s="267">
        <v>190236</v>
      </c>
      <c r="S20" s="268">
        <f t="shared" si="5"/>
        <v>3.5071085903416233E-2</v>
      </c>
      <c r="T20" s="290">
        <v>46340</v>
      </c>
      <c r="U20" s="267">
        <v>29449</v>
      </c>
      <c r="V20" s="268">
        <f t="shared" si="6"/>
        <v>7.8485340455022534E-2</v>
      </c>
      <c r="W20" s="290">
        <v>531685</v>
      </c>
      <c r="X20" s="267">
        <v>529800</v>
      </c>
      <c r="Y20" s="268">
        <f t="shared" si="7"/>
        <v>5.9211387641555646E-4</v>
      </c>
      <c r="Z20" s="290">
        <v>44860</v>
      </c>
      <c r="AA20" s="267">
        <v>34470</v>
      </c>
      <c r="AB20" s="268">
        <f t="shared" si="8"/>
        <v>4.4887814136525206E-2</v>
      </c>
      <c r="AC20" s="290">
        <v>399250</v>
      </c>
      <c r="AD20" s="267">
        <v>294783</v>
      </c>
      <c r="AE20" s="268">
        <f t="shared" si="9"/>
        <v>5.1857920998464202E-2</v>
      </c>
      <c r="AF20" s="266">
        <v>233585</v>
      </c>
      <c r="AG20" s="267">
        <v>177197</v>
      </c>
      <c r="AH20" s="268">
        <f t="shared" si="1"/>
        <v>4.7123961184014629E-2</v>
      </c>
      <c r="AI20" s="266">
        <v>369240</v>
      </c>
      <c r="AJ20" s="267">
        <v>266184</v>
      </c>
      <c r="AK20" s="269">
        <f t="shared" si="10"/>
        <v>5.6058069003205535E-2</v>
      </c>
      <c r="AL20" s="277">
        <f t="shared" si="11"/>
        <v>1993446</v>
      </c>
      <c r="AM20" s="278">
        <f t="shared" si="11"/>
        <v>1616787</v>
      </c>
      <c r="AN20" s="279">
        <f t="shared" si="12"/>
        <v>3.5520285956818221E-2</v>
      </c>
      <c r="AO20" s="291">
        <f t="shared" si="13"/>
        <v>1461761</v>
      </c>
      <c r="AP20" s="280">
        <f t="shared" si="13"/>
        <v>1086987</v>
      </c>
      <c r="AQ20" s="281">
        <f t="shared" si="14"/>
        <v>5.061114473630135E-2</v>
      </c>
    </row>
    <row r="21" spans="1:43" ht="16.8" customHeight="1" thickBot="1">
      <c r="A21" s="651"/>
      <c r="B21" s="651"/>
      <c r="C21" s="292" t="s">
        <v>66</v>
      </c>
      <c r="D21" s="293" t="s">
        <v>125</v>
      </c>
      <c r="E21" s="294">
        <v>277185</v>
      </c>
      <c r="F21" s="295">
        <v>235985</v>
      </c>
      <c r="G21" s="296">
        <f t="shared" si="2"/>
        <v>2.7182364136199233E-2</v>
      </c>
      <c r="H21" s="297">
        <v>1411</v>
      </c>
      <c r="I21" s="295">
        <v>1435</v>
      </c>
      <c r="J21" s="298">
        <f t="shared" si="3"/>
        <v>-2.8070821465072671E-3</v>
      </c>
      <c r="K21" s="299">
        <v>181</v>
      </c>
      <c r="L21" s="295">
        <v>180</v>
      </c>
      <c r="M21" s="298">
        <f t="shared" si="4"/>
        <v>9.2378982715657365E-4</v>
      </c>
      <c r="N21" s="299">
        <v>15</v>
      </c>
      <c r="O21" s="295">
        <v>15</v>
      </c>
      <c r="P21" s="298">
        <f t="shared" si="16"/>
        <v>0</v>
      </c>
      <c r="Q21" s="299">
        <v>340</v>
      </c>
      <c r="R21" s="295">
        <v>339</v>
      </c>
      <c r="S21" s="298">
        <f t="shared" si="5"/>
        <v>4.9103889177093407E-4</v>
      </c>
      <c r="T21" s="299">
        <v>141</v>
      </c>
      <c r="U21" s="295">
        <v>138</v>
      </c>
      <c r="V21" s="298">
        <f t="shared" si="6"/>
        <v>3.590799064170147E-3</v>
      </c>
      <c r="W21" s="299">
        <v>219</v>
      </c>
      <c r="X21" s="295">
        <v>250</v>
      </c>
      <c r="Y21" s="298">
        <f t="shared" si="7"/>
        <v>-2.1823216125122613E-2</v>
      </c>
      <c r="Z21" s="299">
        <v>71</v>
      </c>
      <c r="AA21" s="295">
        <v>71</v>
      </c>
      <c r="AB21" s="298">
        <f t="shared" si="8"/>
        <v>0</v>
      </c>
      <c r="AC21" s="299">
        <v>238</v>
      </c>
      <c r="AD21" s="295">
        <v>237</v>
      </c>
      <c r="AE21" s="298">
        <f t="shared" si="9"/>
        <v>7.0200171066847616E-4</v>
      </c>
      <c r="AF21" s="300">
        <v>72</v>
      </c>
      <c r="AG21" s="295">
        <v>71</v>
      </c>
      <c r="AH21" s="298">
        <f t="shared" si="1"/>
        <v>2.3337593159100667E-3</v>
      </c>
      <c r="AI21" s="300">
        <v>134</v>
      </c>
      <c r="AJ21" s="295">
        <v>134</v>
      </c>
      <c r="AK21" s="301">
        <f t="shared" si="10"/>
        <v>0</v>
      </c>
      <c r="AL21" s="302">
        <f t="shared" si="11"/>
        <v>1230</v>
      </c>
      <c r="AM21" s="303">
        <f t="shared" si="11"/>
        <v>1255</v>
      </c>
      <c r="AN21" s="304">
        <f t="shared" si="12"/>
        <v>-3.3479502740884071E-3</v>
      </c>
      <c r="AO21" s="305">
        <f t="shared" si="13"/>
        <v>1011</v>
      </c>
      <c r="AP21" s="306">
        <f t="shared" si="13"/>
        <v>1005</v>
      </c>
      <c r="AQ21" s="307">
        <f t="shared" si="14"/>
        <v>9.9255868187952956E-4</v>
      </c>
    </row>
    <row r="22" spans="1:43" ht="15" customHeight="1">
      <c r="A22" s="666" t="s">
        <v>126</v>
      </c>
      <c r="B22" s="672" t="s">
        <v>176</v>
      </c>
      <c r="C22" s="398" t="s">
        <v>43</v>
      </c>
      <c r="D22" s="399" t="s">
        <v>127</v>
      </c>
      <c r="E22" s="400">
        <v>9961</v>
      </c>
      <c r="F22" s="401">
        <v>10242</v>
      </c>
      <c r="G22" s="282">
        <f t="shared" si="2"/>
        <v>-4.6258418297822068E-3</v>
      </c>
      <c r="H22" s="283">
        <v>591</v>
      </c>
      <c r="I22" s="261">
        <v>90</v>
      </c>
      <c r="J22" s="282">
        <f t="shared" si="3"/>
        <v>0.36843496360215577</v>
      </c>
      <c r="K22" s="400">
        <v>50</v>
      </c>
      <c r="L22" s="401">
        <v>12</v>
      </c>
      <c r="M22" s="282">
        <f t="shared" si="4"/>
        <v>0.26852235862940788</v>
      </c>
      <c r="N22" s="402"/>
      <c r="O22" s="401"/>
      <c r="P22" s="282"/>
      <c r="Q22" s="400">
        <v>156</v>
      </c>
      <c r="R22" s="401">
        <v>25</v>
      </c>
      <c r="S22" s="282">
        <f t="shared" si="5"/>
        <v>0.35684664443082048</v>
      </c>
      <c r="T22" s="400">
        <v>6</v>
      </c>
      <c r="U22" s="401">
        <v>6</v>
      </c>
      <c r="V22" s="282">
        <f t="shared" si="6"/>
        <v>0</v>
      </c>
      <c r="W22" s="400">
        <v>19</v>
      </c>
      <c r="X22" s="401">
        <v>0.01</v>
      </c>
      <c r="Y22" s="282">
        <f t="shared" si="7"/>
        <v>2.5193214255452294</v>
      </c>
      <c r="Z22" s="400">
        <v>6</v>
      </c>
      <c r="AA22" s="401">
        <v>6</v>
      </c>
      <c r="AB22" s="282">
        <f t="shared" si="8"/>
        <v>0</v>
      </c>
      <c r="AC22" s="400">
        <v>30</v>
      </c>
      <c r="AD22" s="401">
        <v>24</v>
      </c>
      <c r="AE22" s="282">
        <f t="shared" si="9"/>
        <v>3.7890815556213431E-2</v>
      </c>
      <c r="AF22" s="283"/>
      <c r="AG22" s="261"/>
      <c r="AH22" s="282"/>
      <c r="AI22" s="283">
        <v>324</v>
      </c>
      <c r="AJ22" s="261">
        <v>17</v>
      </c>
      <c r="AK22" s="284">
        <f t="shared" si="10"/>
        <v>0.63436610959872008</v>
      </c>
      <c r="AL22" s="270">
        <f t="shared" si="11"/>
        <v>541</v>
      </c>
      <c r="AM22" s="271">
        <f t="shared" si="11"/>
        <v>78</v>
      </c>
      <c r="AN22" s="272">
        <f t="shared" si="12"/>
        <v>0.38096851484646055</v>
      </c>
      <c r="AO22" s="285">
        <f t="shared" si="13"/>
        <v>522</v>
      </c>
      <c r="AP22" s="285">
        <f t="shared" si="13"/>
        <v>77.989999999999995</v>
      </c>
      <c r="AQ22" s="286">
        <f t="shared" si="14"/>
        <v>0.37279365677051746</v>
      </c>
    </row>
    <row r="23" spans="1:43">
      <c r="A23" s="666"/>
      <c r="B23" s="673"/>
      <c r="C23" s="403" t="s">
        <v>27</v>
      </c>
      <c r="D23" s="317" t="s">
        <v>127</v>
      </c>
      <c r="E23" s="318">
        <v>347140</v>
      </c>
      <c r="F23" s="319">
        <v>345723</v>
      </c>
      <c r="G23" s="268">
        <f t="shared" si="2"/>
        <v>6.8194581996294801E-4</v>
      </c>
      <c r="H23" s="266">
        <v>2515</v>
      </c>
      <c r="I23" s="267">
        <v>2509</v>
      </c>
      <c r="J23" s="268">
        <f t="shared" si="3"/>
        <v>3.9816860932151421E-4</v>
      </c>
      <c r="K23" s="318">
        <v>418</v>
      </c>
      <c r="L23" s="319">
        <v>418</v>
      </c>
      <c r="M23" s="268">
        <f t="shared" si="4"/>
        <v>0</v>
      </c>
      <c r="N23" s="318">
        <v>76</v>
      </c>
      <c r="O23" s="319">
        <v>76</v>
      </c>
      <c r="P23" s="268">
        <f>(N23/O23)^(1/6)-1</f>
        <v>0</v>
      </c>
      <c r="Q23" s="318">
        <v>1108</v>
      </c>
      <c r="R23" s="319">
        <v>1108</v>
      </c>
      <c r="S23" s="268">
        <f t="shared" si="5"/>
        <v>0</v>
      </c>
      <c r="T23" s="318">
        <v>63</v>
      </c>
      <c r="U23" s="319">
        <v>63</v>
      </c>
      <c r="V23" s="268">
        <f t="shared" si="6"/>
        <v>0</v>
      </c>
      <c r="W23" s="318">
        <v>7</v>
      </c>
      <c r="X23" s="319">
        <v>7</v>
      </c>
      <c r="Y23" s="268">
        <f t="shared" si="7"/>
        <v>0</v>
      </c>
      <c r="Z23" s="318">
        <v>127</v>
      </c>
      <c r="AA23" s="319">
        <v>127</v>
      </c>
      <c r="AB23" s="268">
        <f t="shared" si="8"/>
        <v>0</v>
      </c>
      <c r="AC23" s="318">
        <v>325</v>
      </c>
      <c r="AD23" s="319">
        <v>325</v>
      </c>
      <c r="AE23" s="268">
        <f t="shared" si="9"/>
        <v>0</v>
      </c>
      <c r="AF23" s="266">
        <v>93</v>
      </c>
      <c r="AG23" s="267">
        <v>93</v>
      </c>
      <c r="AH23" s="268">
        <f>(AF23/AG23)^(1/6)-1</f>
        <v>0</v>
      </c>
      <c r="AI23" s="266">
        <v>298</v>
      </c>
      <c r="AJ23" s="267">
        <v>292</v>
      </c>
      <c r="AK23" s="269">
        <f t="shared" si="10"/>
        <v>3.3956997426896063E-3</v>
      </c>
      <c r="AL23" s="277">
        <f t="shared" si="11"/>
        <v>2097</v>
      </c>
      <c r="AM23" s="278">
        <f t="shared" si="11"/>
        <v>2091</v>
      </c>
      <c r="AN23" s="279">
        <f t="shared" si="12"/>
        <v>4.7766929320802731E-4</v>
      </c>
      <c r="AO23" s="280">
        <f t="shared" si="13"/>
        <v>2090</v>
      </c>
      <c r="AP23" s="280">
        <f t="shared" si="13"/>
        <v>2084</v>
      </c>
      <c r="AQ23" s="281">
        <f t="shared" si="14"/>
        <v>4.7927182832596671E-4</v>
      </c>
    </row>
    <row r="24" spans="1:43">
      <c r="A24" s="666"/>
      <c r="B24" s="673"/>
      <c r="C24" s="403" t="s">
        <v>44</v>
      </c>
      <c r="D24" s="317" t="s">
        <v>127</v>
      </c>
      <c r="E24" s="318">
        <v>23164</v>
      </c>
      <c r="F24" s="319">
        <v>25481</v>
      </c>
      <c r="G24" s="268">
        <f t="shared" si="2"/>
        <v>-1.5763390972735714E-2</v>
      </c>
      <c r="H24" s="266">
        <v>106</v>
      </c>
      <c r="I24" s="267">
        <v>107</v>
      </c>
      <c r="J24" s="268">
        <f t="shared" si="3"/>
        <v>-1.5637328187343424E-3</v>
      </c>
      <c r="K24" s="318">
        <v>29</v>
      </c>
      <c r="L24" s="319">
        <v>30</v>
      </c>
      <c r="M24" s="268">
        <f t="shared" si="4"/>
        <v>-5.6343259234808984E-3</v>
      </c>
      <c r="N24" s="318"/>
      <c r="O24" s="319"/>
      <c r="P24" s="268"/>
      <c r="Q24" s="318">
        <v>55</v>
      </c>
      <c r="R24" s="319">
        <v>55</v>
      </c>
      <c r="S24" s="268">
        <f t="shared" si="5"/>
        <v>0</v>
      </c>
      <c r="T24" s="318"/>
      <c r="U24" s="319"/>
      <c r="V24" s="268"/>
      <c r="W24" s="318"/>
      <c r="X24" s="319"/>
      <c r="Y24" s="268"/>
      <c r="Z24" s="320"/>
      <c r="AA24" s="319"/>
      <c r="AB24" s="268"/>
      <c r="AC24" s="318">
        <v>22</v>
      </c>
      <c r="AD24" s="319">
        <v>22</v>
      </c>
      <c r="AE24" s="268">
        <f t="shared" si="9"/>
        <v>0</v>
      </c>
      <c r="AF24" s="290"/>
      <c r="AG24" s="267"/>
      <c r="AH24" s="268"/>
      <c r="AI24" s="266"/>
      <c r="AJ24" s="267"/>
      <c r="AK24" s="269"/>
      <c r="AL24" s="277">
        <f t="shared" si="11"/>
        <v>77</v>
      </c>
      <c r="AM24" s="278">
        <f t="shared" si="11"/>
        <v>77</v>
      </c>
      <c r="AN24" s="279">
        <f t="shared" si="12"/>
        <v>0</v>
      </c>
      <c r="AO24" s="280">
        <f t="shared" si="13"/>
        <v>77</v>
      </c>
      <c r="AP24" s="280">
        <f t="shared" si="13"/>
        <v>77</v>
      </c>
      <c r="AQ24" s="281">
        <f t="shared" si="14"/>
        <v>0</v>
      </c>
    </row>
    <row r="25" spans="1:43">
      <c r="A25" s="666"/>
      <c r="B25" s="673"/>
      <c r="C25" s="403" t="s">
        <v>40</v>
      </c>
      <c r="D25" s="317" t="s">
        <v>127</v>
      </c>
      <c r="E25" s="318">
        <v>469389</v>
      </c>
      <c r="F25" s="319">
        <v>304453</v>
      </c>
      <c r="G25" s="268">
        <f t="shared" si="2"/>
        <v>7.4819263916043433E-2</v>
      </c>
      <c r="H25" s="266">
        <v>14</v>
      </c>
      <c r="I25" s="267">
        <v>80</v>
      </c>
      <c r="J25" s="268">
        <f t="shared" si="3"/>
        <v>-0.25210664460720178</v>
      </c>
      <c r="K25" s="318"/>
      <c r="L25" s="319"/>
      <c r="M25" s="268"/>
      <c r="N25" s="318"/>
      <c r="O25" s="319"/>
      <c r="P25" s="268"/>
      <c r="Q25" s="318">
        <v>10</v>
      </c>
      <c r="R25" s="319">
        <v>10</v>
      </c>
      <c r="S25" s="268">
        <f t="shared" si="5"/>
        <v>0</v>
      </c>
      <c r="T25" s="318"/>
      <c r="U25" s="319"/>
      <c r="V25" s="268"/>
      <c r="W25" s="318"/>
      <c r="X25" s="319"/>
      <c r="Y25" s="268"/>
      <c r="Z25" s="318"/>
      <c r="AA25" s="319">
        <v>56</v>
      </c>
      <c r="AB25" s="268">
        <f t="shared" si="8"/>
        <v>-1</v>
      </c>
      <c r="AC25" s="318">
        <v>4</v>
      </c>
      <c r="AD25" s="319">
        <v>4</v>
      </c>
      <c r="AE25" s="268">
        <f t="shared" si="9"/>
        <v>0</v>
      </c>
      <c r="AF25" s="290"/>
      <c r="AG25" s="267"/>
      <c r="AH25" s="268"/>
      <c r="AI25" s="266"/>
      <c r="AJ25" s="267">
        <v>10</v>
      </c>
      <c r="AK25" s="269">
        <f t="shared" si="10"/>
        <v>-1</v>
      </c>
      <c r="AL25" s="277">
        <f t="shared" si="11"/>
        <v>14</v>
      </c>
      <c r="AM25" s="278">
        <f t="shared" si="11"/>
        <v>80</v>
      </c>
      <c r="AN25" s="279">
        <f t="shared" si="12"/>
        <v>-0.25210664460720178</v>
      </c>
      <c r="AO25" s="280">
        <f t="shared" si="13"/>
        <v>14</v>
      </c>
      <c r="AP25" s="280">
        <f t="shared" si="13"/>
        <v>80</v>
      </c>
      <c r="AQ25" s="281">
        <f t="shared" si="14"/>
        <v>-0.25210664460720178</v>
      </c>
    </row>
    <row r="26" spans="1:43">
      <c r="A26" s="666"/>
      <c r="B26" s="673"/>
      <c r="C26" s="403" t="s">
        <v>42</v>
      </c>
      <c r="D26" s="317" t="s">
        <v>127</v>
      </c>
      <c r="E26" s="318">
        <v>8498</v>
      </c>
      <c r="F26" s="319">
        <v>10232</v>
      </c>
      <c r="G26" s="268">
        <f t="shared" si="2"/>
        <v>-3.04742104378809E-2</v>
      </c>
      <c r="H26" s="266">
        <v>70</v>
      </c>
      <c r="I26" s="267">
        <v>71</v>
      </c>
      <c r="J26" s="268">
        <f t="shared" si="3"/>
        <v>-2.3613135346625125E-3</v>
      </c>
      <c r="K26" s="318">
        <v>6</v>
      </c>
      <c r="L26" s="319">
        <v>6</v>
      </c>
      <c r="M26" s="268">
        <f t="shared" si="4"/>
        <v>0</v>
      </c>
      <c r="N26" s="318"/>
      <c r="O26" s="319"/>
      <c r="P26" s="268"/>
      <c r="Q26" s="318">
        <v>35</v>
      </c>
      <c r="R26" s="319">
        <v>36</v>
      </c>
      <c r="S26" s="268">
        <f t="shared" si="5"/>
        <v>-4.6841411924277709E-3</v>
      </c>
      <c r="T26" s="318"/>
      <c r="U26" s="319"/>
      <c r="V26" s="268"/>
      <c r="W26" s="318"/>
      <c r="X26" s="319"/>
      <c r="Y26" s="268"/>
      <c r="Z26" s="318">
        <v>9</v>
      </c>
      <c r="AA26" s="319">
        <v>9</v>
      </c>
      <c r="AB26" s="268">
        <f t="shared" si="8"/>
        <v>0</v>
      </c>
      <c r="AC26" s="318">
        <v>20</v>
      </c>
      <c r="AD26" s="319">
        <v>20</v>
      </c>
      <c r="AE26" s="268">
        <f t="shared" si="9"/>
        <v>0</v>
      </c>
      <c r="AF26" s="290"/>
      <c r="AG26" s="267"/>
      <c r="AH26" s="268"/>
      <c r="AI26" s="266"/>
      <c r="AJ26" s="267"/>
      <c r="AK26" s="269"/>
      <c r="AL26" s="277">
        <f t="shared" si="11"/>
        <v>64</v>
      </c>
      <c r="AM26" s="278">
        <f t="shared" si="11"/>
        <v>65</v>
      </c>
      <c r="AN26" s="279">
        <f t="shared" si="12"/>
        <v>-2.5806953548247469E-3</v>
      </c>
      <c r="AO26" s="280">
        <f t="shared" si="13"/>
        <v>64</v>
      </c>
      <c r="AP26" s="280">
        <f t="shared" si="13"/>
        <v>65</v>
      </c>
      <c r="AQ26" s="281">
        <f t="shared" si="14"/>
        <v>-2.5806953548247469E-3</v>
      </c>
    </row>
    <row r="27" spans="1:43">
      <c r="A27" s="666"/>
      <c r="B27" s="673"/>
      <c r="C27" s="403" t="s">
        <v>32</v>
      </c>
      <c r="D27" s="317" t="s">
        <v>127</v>
      </c>
      <c r="E27" s="318">
        <v>94056</v>
      </c>
      <c r="F27" s="319">
        <v>109063</v>
      </c>
      <c r="G27" s="268">
        <f t="shared" si="2"/>
        <v>-2.4370678146212743E-2</v>
      </c>
      <c r="H27" s="266">
        <v>1316</v>
      </c>
      <c r="I27" s="267">
        <v>656</v>
      </c>
      <c r="J27" s="268">
        <f t="shared" si="3"/>
        <v>0.12303168184971702</v>
      </c>
      <c r="K27" s="318">
        <v>549</v>
      </c>
      <c r="L27" s="319">
        <v>88</v>
      </c>
      <c r="M27" s="321">
        <f t="shared" si="4"/>
        <v>0.35679722098209155</v>
      </c>
      <c r="N27" s="318"/>
      <c r="O27" s="319"/>
      <c r="P27" s="268"/>
      <c r="Q27" s="318">
        <v>43</v>
      </c>
      <c r="R27" s="319">
        <v>285</v>
      </c>
      <c r="S27" s="268">
        <f t="shared" si="5"/>
        <v>-0.27036789972020947</v>
      </c>
      <c r="T27" s="318">
        <v>574</v>
      </c>
      <c r="U27" s="319">
        <v>31</v>
      </c>
      <c r="V27" s="268">
        <f t="shared" si="6"/>
        <v>0.62651609978575218</v>
      </c>
      <c r="W27" s="318">
        <v>15</v>
      </c>
      <c r="X27" s="319">
        <v>0.01</v>
      </c>
      <c r="Y27" s="268">
        <f t="shared" si="7"/>
        <v>2.3833625914958207</v>
      </c>
      <c r="Z27" s="318">
        <v>36</v>
      </c>
      <c r="AA27" s="319">
        <v>38</v>
      </c>
      <c r="AB27" s="268">
        <f t="shared" si="8"/>
        <v>-8.9707243304451012E-3</v>
      </c>
      <c r="AC27" s="318">
        <v>99</v>
      </c>
      <c r="AD27" s="319">
        <v>98</v>
      </c>
      <c r="AE27" s="268">
        <f t="shared" si="9"/>
        <v>1.6934942551822818E-3</v>
      </c>
      <c r="AF27" s="290"/>
      <c r="AG27" s="267"/>
      <c r="AH27" s="268"/>
      <c r="AI27" s="266"/>
      <c r="AJ27" s="267">
        <v>116</v>
      </c>
      <c r="AK27" s="269">
        <f t="shared" si="10"/>
        <v>-1</v>
      </c>
      <c r="AL27" s="277">
        <f t="shared" si="11"/>
        <v>767</v>
      </c>
      <c r="AM27" s="278">
        <f t="shared" si="11"/>
        <v>568</v>
      </c>
      <c r="AN27" s="279">
        <f t="shared" si="12"/>
        <v>5.1335117694522037E-2</v>
      </c>
      <c r="AO27" s="280">
        <f t="shared" si="13"/>
        <v>752</v>
      </c>
      <c r="AP27" s="280">
        <f t="shared" si="13"/>
        <v>567.99</v>
      </c>
      <c r="AQ27" s="281">
        <f t="shared" si="14"/>
        <v>4.7883153750065244E-2</v>
      </c>
    </row>
    <row r="28" spans="1:43">
      <c r="A28" s="666"/>
      <c r="B28" s="673"/>
      <c r="C28" s="403" t="s">
        <v>34</v>
      </c>
      <c r="D28" s="317" t="s">
        <v>127</v>
      </c>
      <c r="E28" s="318">
        <v>171907</v>
      </c>
      <c r="F28" s="319">
        <v>173968</v>
      </c>
      <c r="G28" s="268">
        <f t="shared" si="2"/>
        <v>-1.9843188553686497E-3</v>
      </c>
      <c r="H28" s="266">
        <v>511</v>
      </c>
      <c r="I28" s="267">
        <v>506</v>
      </c>
      <c r="J28" s="268">
        <f t="shared" si="3"/>
        <v>1.640163752325341E-3</v>
      </c>
      <c r="K28" s="318">
        <v>59</v>
      </c>
      <c r="L28" s="319">
        <v>61</v>
      </c>
      <c r="M28" s="268">
        <f t="shared" si="4"/>
        <v>-5.540663633667231E-3</v>
      </c>
      <c r="N28" s="318"/>
      <c r="O28" s="319"/>
      <c r="P28" s="268"/>
      <c r="Q28" s="318">
        <v>192</v>
      </c>
      <c r="R28" s="319">
        <v>183</v>
      </c>
      <c r="S28" s="268">
        <f t="shared" si="5"/>
        <v>8.0336343780722519E-3</v>
      </c>
      <c r="T28" s="318">
        <v>12</v>
      </c>
      <c r="U28" s="319">
        <v>12</v>
      </c>
      <c r="V28" s="268">
        <f t="shared" si="6"/>
        <v>0</v>
      </c>
      <c r="W28" s="318"/>
      <c r="X28" s="319"/>
      <c r="Y28" s="268"/>
      <c r="Z28" s="318">
        <v>12</v>
      </c>
      <c r="AA28" s="319">
        <v>12</v>
      </c>
      <c r="AB28" s="268">
        <f t="shared" si="8"/>
        <v>0</v>
      </c>
      <c r="AC28" s="318">
        <v>156</v>
      </c>
      <c r="AD28" s="319">
        <v>152</v>
      </c>
      <c r="AE28" s="268">
        <f t="shared" si="9"/>
        <v>4.3386324649019592E-3</v>
      </c>
      <c r="AF28" s="318"/>
      <c r="AG28" s="319"/>
      <c r="AH28" s="268"/>
      <c r="AI28" s="266">
        <v>80</v>
      </c>
      <c r="AJ28" s="267">
        <v>86</v>
      </c>
      <c r="AK28" s="269">
        <f t="shared" si="10"/>
        <v>-1.1981091833058843E-2</v>
      </c>
      <c r="AL28" s="277">
        <f t="shared" si="11"/>
        <v>452</v>
      </c>
      <c r="AM28" s="278">
        <f t="shared" si="11"/>
        <v>445</v>
      </c>
      <c r="AN28" s="279">
        <f t="shared" si="12"/>
        <v>2.6047026365469961E-3</v>
      </c>
      <c r="AO28" s="280">
        <f t="shared" si="13"/>
        <v>452</v>
      </c>
      <c r="AP28" s="280">
        <f t="shared" si="13"/>
        <v>445</v>
      </c>
      <c r="AQ28" s="281">
        <f t="shared" si="14"/>
        <v>2.6047026365469961E-3</v>
      </c>
    </row>
    <row r="29" spans="1:43">
      <c r="A29" s="666"/>
      <c r="B29" s="673"/>
      <c r="C29" s="403" t="s">
        <v>28</v>
      </c>
      <c r="D29" s="317" t="s">
        <v>127</v>
      </c>
      <c r="E29" s="318">
        <v>704176</v>
      </c>
      <c r="F29" s="319">
        <v>498219</v>
      </c>
      <c r="G29" s="268">
        <f>(E29/F29)^(1/6)-1</f>
        <v>5.9359800902439197E-2</v>
      </c>
      <c r="H29" s="266">
        <v>2847</v>
      </c>
      <c r="I29" s="267">
        <v>2283</v>
      </c>
      <c r="J29" s="268">
        <f>(H29/I29)^(1/6)-1</f>
        <v>3.748125635054711E-2</v>
      </c>
      <c r="K29" s="318">
        <v>150</v>
      </c>
      <c r="L29" s="319">
        <v>1500</v>
      </c>
      <c r="M29" s="322">
        <f>(K29/L29)^(1/6)-1</f>
        <v>-0.31870793094203864</v>
      </c>
      <c r="N29" s="318">
        <v>130</v>
      </c>
      <c r="O29" s="319">
        <v>130</v>
      </c>
      <c r="P29" s="268">
        <f>(N29/O29)^(1/6)-1</f>
        <v>0</v>
      </c>
      <c r="Q29" s="318">
        <v>252</v>
      </c>
      <c r="R29" s="319">
        <v>252</v>
      </c>
      <c r="S29" s="268">
        <f>(Q29/R29)^(1/6)-1</f>
        <v>0</v>
      </c>
      <c r="T29" s="318">
        <v>550</v>
      </c>
      <c r="U29" s="319">
        <v>100</v>
      </c>
      <c r="V29" s="268">
        <f>(T29/U29)^(1/6)-1</f>
        <v>0.32859857280633542</v>
      </c>
      <c r="W29" s="318">
        <v>600</v>
      </c>
      <c r="X29" s="319">
        <v>105</v>
      </c>
      <c r="Y29" s="268">
        <f>(W29/X29)^(1/6)-1</f>
        <v>0.33708902852171185</v>
      </c>
      <c r="Z29" s="318">
        <v>100</v>
      </c>
      <c r="AA29" s="319">
        <v>100</v>
      </c>
      <c r="AB29" s="268">
        <f>(Z29/AA29)^(1/6)-1</f>
        <v>0</v>
      </c>
      <c r="AC29" s="318">
        <v>26</v>
      </c>
      <c r="AD29" s="319">
        <v>9</v>
      </c>
      <c r="AE29" s="268">
        <f>(AC29/AD29)^(1/6)-1</f>
        <v>0.19340670375441249</v>
      </c>
      <c r="AF29" s="318">
        <v>9</v>
      </c>
      <c r="AG29" s="319">
        <v>9</v>
      </c>
      <c r="AH29" s="268">
        <f>(AF29/AG29)^(1/6)-1</f>
        <v>0</v>
      </c>
      <c r="AI29" s="266">
        <v>1030</v>
      </c>
      <c r="AJ29" s="267">
        <v>78</v>
      </c>
      <c r="AK29" s="269">
        <f>(AI29/AJ29)^(1/6)-1</f>
        <v>0.53741260338441288</v>
      </c>
      <c r="AL29" s="277">
        <f>H29-K29</f>
        <v>2697</v>
      </c>
      <c r="AM29" s="278">
        <f>I29-L29</f>
        <v>783</v>
      </c>
      <c r="AN29" s="323">
        <f>(AL29/AM29)^(1/6)-1</f>
        <v>0.22890939401344701</v>
      </c>
      <c r="AO29" s="280">
        <f>AL29-W29</f>
        <v>2097</v>
      </c>
      <c r="AP29" s="280">
        <f>AM29-X29</f>
        <v>678</v>
      </c>
      <c r="AQ29" s="281">
        <f>(AO29/AP29)^(1/6)-1</f>
        <v>0.20705795555050366</v>
      </c>
    </row>
    <row r="30" spans="1:43" ht="15" thickBot="1">
      <c r="A30" s="666"/>
      <c r="B30" s="673"/>
      <c r="C30" s="404" t="s">
        <v>172</v>
      </c>
      <c r="D30" s="328" t="s">
        <v>127</v>
      </c>
      <c r="E30" s="329">
        <f>SUM(E22:E29)</f>
        <v>1828291</v>
      </c>
      <c r="F30" s="329">
        <f>SUM(F22:F29)</f>
        <v>1477381</v>
      </c>
      <c r="G30" s="268">
        <f>(E30/F30)^(1/6)-1</f>
        <v>3.6156769384691811E-2</v>
      </c>
      <c r="H30" s="329">
        <f>SUM(H22:H29)</f>
        <v>7970</v>
      </c>
      <c r="I30" s="329">
        <f>SUM(I22:I29)</f>
        <v>6302</v>
      </c>
      <c r="J30" s="268">
        <f>(H30/I30)^(1/6)-1</f>
        <v>3.9912153271869144E-2</v>
      </c>
      <c r="K30" s="329">
        <f>SUM(K22:K29)</f>
        <v>1261</v>
      </c>
      <c r="L30" s="329">
        <f>SUM(L22:L29)</f>
        <v>2115</v>
      </c>
      <c r="M30" s="268">
        <f>(K30/L30)^(1/6)-1</f>
        <v>-8.2581586771718563E-2</v>
      </c>
      <c r="N30" s="329">
        <f>SUM(N22:N29)</f>
        <v>206</v>
      </c>
      <c r="O30" s="329">
        <f>SUM(O22:O29)</f>
        <v>206</v>
      </c>
      <c r="P30" s="268">
        <f>(N30/O30)^(1/6)-1</f>
        <v>0</v>
      </c>
      <c r="Q30" s="329">
        <f>SUM(Q22:Q29)</f>
        <v>1851</v>
      </c>
      <c r="R30" s="329">
        <f>SUM(R22:R29)</f>
        <v>1954</v>
      </c>
      <c r="S30" s="268">
        <f>(Q30/R30)^(1/6)-1</f>
        <v>-8.9848131581820034E-3</v>
      </c>
      <c r="T30" s="329">
        <f>SUM(T22:T29)</f>
        <v>1205</v>
      </c>
      <c r="U30" s="329">
        <f>SUM(U22:U29)</f>
        <v>212</v>
      </c>
      <c r="V30" s="268">
        <f>(T30/U30)^(1/6)-1</f>
        <v>0.33590383830692994</v>
      </c>
      <c r="W30" s="329">
        <f>SUM(W22:W29)</f>
        <v>641</v>
      </c>
      <c r="X30" s="329">
        <f>SUM(X22:X29)</f>
        <v>112.02</v>
      </c>
      <c r="Y30" s="268">
        <f>(W30/X30)^(1/6)-1</f>
        <v>0.33739720178599186</v>
      </c>
      <c r="Z30" s="329">
        <f>SUM(Z22:Z29)</f>
        <v>290</v>
      </c>
      <c r="AA30" s="329">
        <f>SUM(AA22:AA29)</f>
        <v>348</v>
      </c>
      <c r="AB30" s="268">
        <f>(Z30/AA30)^(1/6)-1</f>
        <v>-2.9929884554199648E-2</v>
      </c>
      <c r="AC30" s="329">
        <f>SUM(AC22:AC29)</f>
        <v>682</v>
      </c>
      <c r="AD30" s="329">
        <f>SUM(AD22:AD29)</f>
        <v>654</v>
      </c>
      <c r="AE30" s="268">
        <f>(AC30/AD30)^(1/6)-1</f>
        <v>7.0115174551119708E-3</v>
      </c>
      <c r="AF30" s="329">
        <f>SUM(AF22:AF29)</f>
        <v>102</v>
      </c>
      <c r="AG30" s="329">
        <f>SUM(AG22:AG29)</f>
        <v>102</v>
      </c>
      <c r="AH30" s="268">
        <f>(AF30/AG30)^(1/6)-1</f>
        <v>0</v>
      </c>
      <c r="AI30" s="329">
        <f>SUM(AI22:AI29)</f>
        <v>1732</v>
      </c>
      <c r="AJ30" s="329">
        <f>SUM(AJ22:AJ29)</f>
        <v>599</v>
      </c>
      <c r="AK30" s="268">
        <f>(AI30/AJ30)^(1/6)-1</f>
        <v>0.19358543582199461</v>
      </c>
      <c r="AL30" s="329">
        <f>SUM(AL22:AL29)</f>
        <v>6709</v>
      </c>
      <c r="AM30" s="329">
        <f>SUM(AM22:AM29)</f>
        <v>4187</v>
      </c>
      <c r="AN30" s="268">
        <f>(AL30/AM30)^(1/6)-1</f>
        <v>8.1747263321385377E-2</v>
      </c>
      <c r="AO30" s="329">
        <f>SUM(AO22:AO29)</f>
        <v>6068</v>
      </c>
      <c r="AP30" s="329">
        <f>SUM(AP22:AP29)</f>
        <v>4074.9799999999996</v>
      </c>
      <c r="AQ30" s="268">
        <f>(AO30/AP30)^(1/6)-1</f>
        <v>6.8611921997110858E-2</v>
      </c>
    </row>
    <row r="31" spans="1:43">
      <c r="A31" s="666"/>
      <c r="B31" s="359"/>
      <c r="C31" s="308" t="s">
        <v>46</v>
      </c>
      <c r="D31" s="309" t="s">
        <v>127</v>
      </c>
      <c r="E31" s="310">
        <v>22167</v>
      </c>
      <c r="F31" s="311">
        <v>24639</v>
      </c>
      <c r="G31" s="264">
        <f t="shared" si="2"/>
        <v>-1.7466634637246958E-2</v>
      </c>
      <c r="H31" s="265">
        <v>15</v>
      </c>
      <c r="I31" s="263">
        <v>15</v>
      </c>
      <c r="J31" s="264">
        <f t="shared" si="3"/>
        <v>0</v>
      </c>
      <c r="K31" s="310"/>
      <c r="L31" s="311"/>
      <c r="M31" s="264"/>
      <c r="N31" s="310"/>
      <c r="O31" s="311"/>
      <c r="P31" s="264"/>
      <c r="Q31" s="310">
        <v>4</v>
      </c>
      <c r="R31" s="311">
        <v>4</v>
      </c>
      <c r="S31" s="264">
        <f t="shared" si="5"/>
        <v>0</v>
      </c>
      <c r="T31" s="310">
        <v>7</v>
      </c>
      <c r="U31" s="311">
        <v>7</v>
      </c>
      <c r="V31" s="264">
        <f t="shared" si="6"/>
        <v>0</v>
      </c>
      <c r="W31" s="310"/>
      <c r="X31" s="311"/>
      <c r="Y31" s="264"/>
      <c r="Z31" s="310">
        <v>4</v>
      </c>
      <c r="AA31" s="311">
        <v>4</v>
      </c>
      <c r="AB31" s="264">
        <f t="shared" si="8"/>
        <v>0</v>
      </c>
      <c r="AC31" s="310"/>
      <c r="AD31" s="311"/>
      <c r="AE31" s="264"/>
      <c r="AF31" s="310"/>
      <c r="AG31" s="311"/>
      <c r="AH31" s="264"/>
      <c r="AI31" s="265"/>
      <c r="AJ31" s="263"/>
      <c r="AK31" s="312"/>
      <c r="AL31" s="313">
        <f t="shared" si="11"/>
        <v>15</v>
      </c>
      <c r="AM31" s="314">
        <f t="shared" si="11"/>
        <v>15</v>
      </c>
      <c r="AN31" s="315">
        <f t="shared" si="12"/>
        <v>0</v>
      </c>
      <c r="AO31" s="273">
        <f t="shared" si="13"/>
        <v>15</v>
      </c>
      <c r="AP31" s="273">
        <f t="shared" si="13"/>
        <v>15</v>
      </c>
      <c r="AQ31" s="274">
        <f t="shared" si="14"/>
        <v>0</v>
      </c>
    </row>
    <row r="32" spans="1:43">
      <c r="A32" s="666"/>
      <c r="B32" s="359"/>
      <c r="C32" s="316" t="s">
        <v>45</v>
      </c>
      <c r="D32" s="317" t="s">
        <v>127</v>
      </c>
      <c r="E32" s="318">
        <v>6985</v>
      </c>
      <c r="F32" s="319">
        <v>7187</v>
      </c>
      <c r="G32" s="268">
        <f t="shared" si="2"/>
        <v>-4.7402038996351425E-3</v>
      </c>
      <c r="H32" s="266">
        <v>42</v>
      </c>
      <c r="I32" s="267">
        <v>42</v>
      </c>
      <c r="J32" s="268">
        <f t="shared" si="3"/>
        <v>0</v>
      </c>
      <c r="K32" s="318"/>
      <c r="L32" s="319"/>
      <c r="M32" s="268"/>
      <c r="N32" s="318"/>
      <c r="O32" s="319"/>
      <c r="P32" s="268"/>
      <c r="Q32" s="318">
        <v>5</v>
      </c>
      <c r="R32" s="319">
        <v>5</v>
      </c>
      <c r="S32" s="268">
        <f t="shared" si="5"/>
        <v>0</v>
      </c>
      <c r="T32" s="318"/>
      <c r="U32" s="319"/>
      <c r="V32" s="268"/>
      <c r="W32" s="318"/>
      <c r="X32" s="319"/>
      <c r="Y32" s="268"/>
      <c r="Z32" s="318">
        <v>15</v>
      </c>
      <c r="AA32" s="319">
        <v>15</v>
      </c>
      <c r="AB32" s="268">
        <f t="shared" si="8"/>
        <v>0</v>
      </c>
      <c r="AC32" s="318">
        <v>20</v>
      </c>
      <c r="AD32" s="319">
        <v>20</v>
      </c>
      <c r="AE32" s="268">
        <f t="shared" si="9"/>
        <v>0</v>
      </c>
      <c r="AF32" s="318"/>
      <c r="AG32" s="319"/>
      <c r="AH32" s="268"/>
      <c r="AI32" s="266">
        <v>2</v>
      </c>
      <c r="AJ32" s="267">
        <v>2</v>
      </c>
      <c r="AK32" s="269">
        <f t="shared" si="10"/>
        <v>0</v>
      </c>
      <c r="AL32" s="277">
        <f t="shared" si="11"/>
        <v>42</v>
      </c>
      <c r="AM32" s="278">
        <f t="shared" si="11"/>
        <v>42</v>
      </c>
      <c r="AN32" s="279">
        <f t="shared" si="12"/>
        <v>0</v>
      </c>
      <c r="AO32" s="280">
        <f t="shared" si="13"/>
        <v>42</v>
      </c>
      <c r="AP32" s="280">
        <f t="shared" si="13"/>
        <v>42</v>
      </c>
      <c r="AQ32" s="281">
        <f t="shared" si="14"/>
        <v>0</v>
      </c>
    </row>
    <row r="33" spans="1:43">
      <c r="A33" s="666"/>
      <c r="B33" s="359"/>
      <c r="C33" s="316" t="s">
        <v>22</v>
      </c>
      <c r="D33" s="317" t="s">
        <v>127</v>
      </c>
      <c r="E33" s="318">
        <v>6340136</v>
      </c>
      <c r="F33" s="319">
        <v>5256301</v>
      </c>
      <c r="G33" s="268">
        <f t="shared" si="2"/>
        <v>3.1738708244661407E-2</v>
      </c>
      <c r="H33" s="266">
        <v>319227</v>
      </c>
      <c r="I33" s="267">
        <v>461816</v>
      </c>
      <c r="J33" s="268">
        <f t="shared" si="3"/>
        <v>-5.9688443750800402E-2</v>
      </c>
      <c r="K33" s="318">
        <v>30745</v>
      </c>
      <c r="L33" s="319">
        <v>72000</v>
      </c>
      <c r="M33" s="322">
        <f t="shared" si="4"/>
        <v>-0.13222526792927447</v>
      </c>
      <c r="N33" s="318">
        <v>25014</v>
      </c>
      <c r="O33" s="319">
        <v>38928</v>
      </c>
      <c r="P33" s="268">
        <f>(N33/O33)^(1/6)-1</f>
        <v>-7.1061757387915869E-2</v>
      </c>
      <c r="Q33" s="318">
        <v>18810</v>
      </c>
      <c r="R33" s="319">
        <v>20350</v>
      </c>
      <c r="S33" s="268">
        <f t="shared" si="5"/>
        <v>-1.3029746297916533E-2</v>
      </c>
      <c r="T33" s="318">
        <v>5436</v>
      </c>
      <c r="U33" s="319">
        <v>5100</v>
      </c>
      <c r="V33" s="268">
        <f t="shared" si="6"/>
        <v>1.0690566164793358E-2</v>
      </c>
      <c r="W33" s="318">
        <v>204240</v>
      </c>
      <c r="X33" s="319">
        <v>297044</v>
      </c>
      <c r="Y33" s="268">
        <f t="shared" si="7"/>
        <v>-6.0521881056113891E-2</v>
      </c>
      <c r="Z33" s="318">
        <v>3457</v>
      </c>
      <c r="AA33" s="319">
        <v>16500</v>
      </c>
      <c r="AB33" s="268">
        <f t="shared" si="8"/>
        <v>-0.22932860564093971</v>
      </c>
      <c r="AC33" s="318">
        <v>18600</v>
      </c>
      <c r="AD33" s="319">
        <v>6894</v>
      </c>
      <c r="AE33" s="268">
        <f t="shared" si="9"/>
        <v>0.17988662352633256</v>
      </c>
      <c r="AF33" s="318">
        <v>12650</v>
      </c>
      <c r="AG33" s="319">
        <v>2500</v>
      </c>
      <c r="AH33" s="268">
        <f>(AF33/AG33)^(1/6)-1</f>
        <v>0.31026282546641526</v>
      </c>
      <c r="AI33" s="266">
        <v>275</v>
      </c>
      <c r="AJ33" s="267">
        <v>2500</v>
      </c>
      <c r="AK33" s="269">
        <f t="shared" si="10"/>
        <v>-0.3077991724172251</v>
      </c>
      <c r="AL33" s="277">
        <f t="shared" si="11"/>
        <v>288482</v>
      </c>
      <c r="AM33" s="278">
        <f t="shared" si="11"/>
        <v>389816</v>
      </c>
      <c r="AN33" s="323">
        <f t="shared" si="12"/>
        <v>-4.893578028568768E-2</v>
      </c>
      <c r="AO33" s="280">
        <f t="shared" si="13"/>
        <v>84242</v>
      </c>
      <c r="AP33" s="280">
        <f t="shared" si="13"/>
        <v>92772</v>
      </c>
      <c r="AQ33" s="281">
        <f t="shared" si="14"/>
        <v>-1.5946693523448574E-2</v>
      </c>
    </row>
    <row r="34" spans="1:43">
      <c r="A34" s="666"/>
      <c r="B34" s="359"/>
      <c r="C34" s="316" t="s">
        <v>33</v>
      </c>
      <c r="D34" s="317" t="s">
        <v>127</v>
      </c>
      <c r="E34" s="318">
        <v>129631</v>
      </c>
      <c r="F34" s="319">
        <v>94083</v>
      </c>
      <c r="G34" s="268">
        <f t="shared" si="2"/>
        <v>5.4871645937597968E-2</v>
      </c>
      <c r="H34" s="266">
        <v>632</v>
      </c>
      <c r="I34" s="267">
        <v>1351</v>
      </c>
      <c r="J34" s="268">
        <f t="shared" si="3"/>
        <v>-0.11893025515588851</v>
      </c>
      <c r="K34" s="318">
        <v>180</v>
      </c>
      <c r="L34" s="319">
        <v>270</v>
      </c>
      <c r="M34" s="268">
        <f t="shared" si="4"/>
        <v>-6.5344734815932837E-2</v>
      </c>
      <c r="N34" s="318"/>
      <c r="O34" s="319"/>
      <c r="P34" s="268"/>
      <c r="Q34" s="318">
        <v>332</v>
      </c>
      <c r="R34" s="319">
        <v>333</v>
      </c>
      <c r="S34" s="268">
        <f t="shared" si="5"/>
        <v>-5.011279041060579E-4</v>
      </c>
      <c r="T34" s="318">
        <v>60</v>
      </c>
      <c r="U34" s="319">
        <v>240</v>
      </c>
      <c r="V34" s="268">
        <f t="shared" si="6"/>
        <v>-0.20629947401590021</v>
      </c>
      <c r="W34" s="318"/>
      <c r="X34" s="319">
        <v>28</v>
      </c>
      <c r="Y34" s="268">
        <f t="shared" si="7"/>
        <v>-1</v>
      </c>
      <c r="Z34" s="318"/>
      <c r="AA34" s="319"/>
      <c r="AB34" s="268"/>
      <c r="AC34" s="318">
        <v>60</v>
      </c>
      <c r="AD34" s="319">
        <v>300</v>
      </c>
      <c r="AE34" s="268">
        <f t="shared" si="9"/>
        <v>-0.23527550866826996</v>
      </c>
      <c r="AF34" s="318"/>
      <c r="AG34" s="319"/>
      <c r="AH34" s="268"/>
      <c r="AI34" s="266"/>
      <c r="AJ34" s="267">
        <v>180</v>
      </c>
      <c r="AK34" s="269">
        <f t="shared" si="10"/>
        <v>-1</v>
      </c>
      <c r="AL34" s="277">
        <f t="shared" si="11"/>
        <v>452</v>
      </c>
      <c r="AM34" s="278">
        <f t="shared" si="11"/>
        <v>1081</v>
      </c>
      <c r="AN34" s="279">
        <f t="shared" si="12"/>
        <v>-0.1352601824891686</v>
      </c>
      <c r="AO34" s="280">
        <f t="shared" si="13"/>
        <v>452</v>
      </c>
      <c r="AP34" s="280">
        <f t="shared" si="13"/>
        <v>1053</v>
      </c>
      <c r="AQ34" s="281">
        <f t="shared" si="14"/>
        <v>-0.13146962693768971</v>
      </c>
    </row>
    <row r="35" spans="1:43">
      <c r="A35" s="666"/>
      <c r="B35" s="359"/>
      <c r="C35" s="316" t="s">
        <v>39</v>
      </c>
      <c r="D35" s="317" t="s">
        <v>127</v>
      </c>
      <c r="E35" s="318">
        <v>159000</v>
      </c>
      <c r="F35" s="319">
        <v>158607</v>
      </c>
      <c r="G35" s="268">
        <f t="shared" si="2"/>
        <v>4.1254470680063271E-4</v>
      </c>
      <c r="H35" s="266">
        <v>141</v>
      </c>
      <c r="I35" s="267">
        <v>158</v>
      </c>
      <c r="J35" s="268">
        <f t="shared" si="3"/>
        <v>-1.8793678281704529E-2</v>
      </c>
      <c r="K35" s="318">
        <v>24</v>
      </c>
      <c r="L35" s="319">
        <v>24</v>
      </c>
      <c r="M35" s="268">
        <f t="shared" si="4"/>
        <v>0</v>
      </c>
      <c r="N35" s="318"/>
      <c r="O35" s="319"/>
      <c r="P35" s="268"/>
      <c r="Q35" s="318">
        <v>60</v>
      </c>
      <c r="R35" s="319">
        <v>60</v>
      </c>
      <c r="S35" s="268">
        <f t="shared" si="5"/>
        <v>0</v>
      </c>
      <c r="T35" s="318">
        <v>21</v>
      </c>
      <c r="U35" s="319">
        <v>20</v>
      </c>
      <c r="V35" s="268">
        <f t="shared" si="6"/>
        <v>8.1648460519010424E-3</v>
      </c>
      <c r="W35" s="318"/>
      <c r="X35" s="319">
        <v>22</v>
      </c>
      <c r="Y35" s="268">
        <f t="shared" si="7"/>
        <v>-1</v>
      </c>
      <c r="Z35" s="318"/>
      <c r="AA35" s="319"/>
      <c r="AB35" s="268"/>
      <c r="AC35" s="318">
        <v>12</v>
      </c>
      <c r="AD35" s="319">
        <v>12</v>
      </c>
      <c r="AE35" s="268">
        <f t="shared" si="9"/>
        <v>0</v>
      </c>
      <c r="AF35" s="318"/>
      <c r="AG35" s="319"/>
      <c r="AH35" s="268"/>
      <c r="AI35" s="266">
        <v>24</v>
      </c>
      <c r="AJ35" s="267">
        <v>20</v>
      </c>
      <c r="AK35" s="269">
        <f t="shared" si="10"/>
        <v>3.0853320886444546E-2</v>
      </c>
      <c r="AL35" s="277">
        <f t="shared" si="11"/>
        <v>117</v>
      </c>
      <c r="AM35" s="278">
        <f t="shared" si="11"/>
        <v>134</v>
      </c>
      <c r="AN35" s="279">
        <f t="shared" si="12"/>
        <v>-2.2357265198772347E-2</v>
      </c>
      <c r="AO35" s="280">
        <f t="shared" si="13"/>
        <v>117</v>
      </c>
      <c r="AP35" s="280">
        <f t="shared" si="13"/>
        <v>112</v>
      </c>
      <c r="AQ35" s="281">
        <f t="shared" si="14"/>
        <v>7.305734861243085E-3</v>
      </c>
    </row>
    <row r="36" spans="1:43">
      <c r="A36" s="666"/>
      <c r="B36" s="359"/>
      <c r="C36" s="316" t="s">
        <v>35</v>
      </c>
      <c r="D36" s="317" t="s">
        <v>127</v>
      </c>
      <c r="E36" s="318">
        <v>386211</v>
      </c>
      <c r="F36" s="319">
        <v>384563</v>
      </c>
      <c r="G36" s="268">
        <f t="shared" si="2"/>
        <v>7.129586278704636E-4</v>
      </c>
      <c r="H36" s="266">
        <v>280</v>
      </c>
      <c r="I36" s="267">
        <v>280</v>
      </c>
      <c r="J36" s="268">
        <f t="shared" si="3"/>
        <v>0</v>
      </c>
      <c r="K36" s="318"/>
      <c r="L36" s="319"/>
      <c r="M36" s="268"/>
      <c r="N36" s="318"/>
      <c r="O36" s="319"/>
      <c r="P36" s="268"/>
      <c r="Q36" s="318">
        <v>60</v>
      </c>
      <c r="R36" s="319">
        <v>60</v>
      </c>
      <c r="S36" s="268">
        <f t="shared" si="5"/>
        <v>0</v>
      </c>
      <c r="T36" s="318"/>
      <c r="U36" s="319"/>
      <c r="V36" s="268"/>
      <c r="W36" s="318"/>
      <c r="X36" s="319"/>
      <c r="Y36" s="268"/>
      <c r="Z36" s="318"/>
      <c r="AA36" s="319"/>
      <c r="AB36" s="268"/>
      <c r="AC36" s="318">
        <v>4</v>
      </c>
      <c r="AD36" s="319">
        <v>4</v>
      </c>
      <c r="AE36" s="268">
        <f t="shared" si="9"/>
        <v>0</v>
      </c>
      <c r="AF36" s="318"/>
      <c r="AG36" s="319"/>
      <c r="AH36" s="268"/>
      <c r="AI36" s="266">
        <v>216</v>
      </c>
      <c r="AJ36" s="267">
        <v>216</v>
      </c>
      <c r="AK36" s="269">
        <f t="shared" si="10"/>
        <v>0</v>
      </c>
      <c r="AL36" s="277">
        <f t="shared" si="11"/>
        <v>280</v>
      </c>
      <c r="AM36" s="278">
        <f t="shared" si="11"/>
        <v>280</v>
      </c>
      <c r="AN36" s="279">
        <f t="shared" si="12"/>
        <v>0</v>
      </c>
      <c r="AO36" s="280">
        <f t="shared" si="13"/>
        <v>280</v>
      </c>
      <c r="AP36" s="280">
        <f t="shared" si="13"/>
        <v>280</v>
      </c>
      <c r="AQ36" s="281">
        <f t="shared" si="14"/>
        <v>0</v>
      </c>
    </row>
    <row r="37" spans="1:43">
      <c r="A37" s="666"/>
      <c r="B37" s="359"/>
      <c r="C37" s="316" t="s">
        <v>36</v>
      </c>
      <c r="D37" s="317" t="s">
        <v>127</v>
      </c>
      <c r="E37" s="318">
        <v>161530</v>
      </c>
      <c r="F37" s="319">
        <v>179229</v>
      </c>
      <c r="G37" s="268">
        <f t="shared" si="2"/>
        <v>-1.7179623702434754E-2</v>
      </c>
      <c r="H37" s="266">
        <v>235</v>
      </c>
      <c r="I37" s="267">
        <v>275</v>
      </c>
      <c r="J37" s="268">
        <f t="shared" si="3"/>
        <v>-2.5857417309129826E-2</v>
      </c>
      <c r="K37" s="318">
        <v>20</v>
      </c>
      <c r="L37" s="319">
        <v>20</v>
      </c>
      <c r="M37" s="268">
        <f t="shared" si="4"/>
        <v>0</v>
      </c>
      <c r="N37" s="318"/>
      <c r="O37" s="319"/>
      <c r="P37" s="268"/>
      <c r="Q37" s="318">
        <v>15</v>
      </c>
      <c r="R37" s="319">
        <v>15</v>
      </c>
      <c r="S37" s="268">
        <f t="shared" si="5"/>
        <v>0</v>
      </c>
      <c r="T37" s="318"/>
      <c r="U37" s="319"/>
      <c r="V37" s="268"/>
      <c r="W37" s="318"/>
      <c r="X37" s="319"/>
      <c r="Y37" s="268"/>
      <c r="Z37" s="318">
        <v>160</v>
      </c>
      <c r="AA37" s="319">
        <v>200</v>
      </c>
      <c r="AB37" s="268">
        <f t="shared" si="8"/>
        <v>-3.6507516001003881E-2</v>
      </c>
      <c r="AC37" s="318">
        <v>40</v>
      </c>
      <c r="AD37" s="319">
        <v>40</v>
      </c>
      <c r="AE37" s="268">
        <f t="shared" si="9"/>
        <v>0</v>
      </c>
      <c r="AF37" s="318"/>
      <c r="AG37" s="319"/>
      <c r="AH37" s="268"/>
      <c r="AI37" s="266"/>
      <c r="AJ37" s="267"/>
      <c r="AK37" s="269"/>
      <c r="AL37" s="277">
        <f t="shared" si="11"/>
        <v>215</v>
      </c>
      <c r="AM37" s="278">
        <f t="shared" si="11"/>
        <v>255</v>
      </c>
      <c r="AN37" s="279">
        <f t="shared" si="12"/>
        <v>-2.8037043817988216E-2</v>
      </c>
      <c r="AO37" s="280">
        <f t="shared" si="13"/>
        <v>215</v>
      </c>
      <c r="AP37" s="280">
        <f t="shared" si="13"/>
        <v>255</v>
      </c>
      <c r="AQ37" s="281">
        <f t="shared" si="14"/>
        <v>-2.8037043817988216E-2</v>
      </c>
    </row>
    <row r="38" spans="1:43">
      <c r="A38" s="666"/>
      <c r="B38" s="359"/>
      <c r="C38" s="316" t="s">
        <v>41</v>
      </c>
      <c r="D38" s="317" t="s">
        <v>127</v>
      </c>
      <c r="E38" s="318">
        <v>108531</v>
      </c>
      <c r="F38" s="319">
        <v>202310</v>
      </c>
      <c r="G38" s="268">
        <f t="shared" si="2"/>
        <v>-9.8589230561041963E-2</v>
      </c>
      <c r="H38" s="266">
        <v>10337</v>
      </c>
      <c r="I38" s="267">
        <v>96</v>
      </c>
      <c r="J38" s="268">
        <f t="shared" si="3"/>
        <v>1.1811584393320289</v>
      </c>
      <c r="K38" s="318">
        <v>4577</v>
      </c>
      <c r="L38" s="319">
        <v>0.01</v>
      </c>
      <c r="M38" s="321">
        <f t="shared" si="4"/>
        <v>7.778698872262888</v>
      </c>
      <c r="N38" s="318">
        <v>1050</v>
      </c>
      <c r="O38" s="319">
        <v>0.01</v>
      </c>
      <c r="P38" s="268">
        <f>(N38/O38)^(1/6)-1</f>
        <v>5.8685471391820077</v>
      </c>
      <c r="Q38" s="318"/>
      <c r="R38" s="319"/>
      <c r="S38" s="268"/>
      <c r="T38" s="318">
        <v>900</v>
      </c>
      <c r="U38" s="319">
        <v>0.01</v>
      </c>
      <c r="V38" s="268">
        <f t="shared" si="6"/>
        <v>5.6943295008216941</v>
      </c>
      <c r="W38" s="318">
        <v>1200</v>
      </c>
      <c r="X38" s="319">
        <v>0.01</v>
      </c>
      <c r="Y38" s="268">
        <f t="shared" si="7"/>
        <v>6.0231219188199629</v>
      </c>
      <c r="Z38" s="318">
        <v>936</v>
      </c>
      <c r="AA38" s="319">
        <v>0.01</v>
      </c>
      <c r="AB38" s="268">
        <f t="shared" si="8"/>
        <v>5.7382322320463031</v>
      </c>
      <c r="AC38" s="318">
        <v>42</v>
      </c>
      <c r="AD38" s="319">
        <v>0.01</v>
      </c>
      <c r="AE38" s="268">
        <f t="shared" si="9"/>
        <v>3.0167507341438844</v>
      </c>
      <c r="AF38" s="318">
        <v>1254</v>
      </c>
      <c r="AG38" s="319">
        <v>0.01</v>
      </c>
      <c r="AH38" s="268">
        <f>(AF38/AG38)^(1/6)-1</f>
        <v>6.07483402952783</v>
      </c>
      <c r="AI38" s="266">
        <v>378</v>
      </c>
      <c r="AJ38" s="267">
        <v>96</v>
      </c>
      <c r="AK38" s="269">
        <f t="shared" si="10"/>
        <v>0.25661843827555497</v>
      </c>
      <c r="AL38" s="277">
        <f t="shared" si="11"/>
        <v>5760</v>
      </c>
      <c r="AM38" s="278">
        <f t="shared" si="11"/>
        <v>95.99</v>
      </c>
      <c r="AN38" s="279">
        <f t="shared" si="12"/>
        <v>0.97863679929228553</v>
      </c>
      <c r="AO38" s="280">
        <f t="shared" si="13"/>
        <v>4560</v>
      </c>
      <c r="AP38" s="280">
        <f t="shared" si="13"/>
        <v>95.97999999999999</v>
      </c>
      <c r="AQ38" s="281">
        <f t="shared" si="14"/>
        <v>0.90311054727372486</v>
      </c>
    </row>
    <row r="39" spans="1:43">
      <c r="A39" s="666"/>
      <c r="B39" s="359"/>
      <c r="C39" s="316" t="s">
        <v>29</v>
      </c>
      <c r="D39" s="317" t="s">
        <v>127</v>
      </c>
      <c r="E39" s="318">
        <v>142086</v>
      </c>
      <c r="F39" s="319">
        <v>140474</v>
      </c>
      <c r="G39" s="268">
        <f t="shared" si="2"/>
        <v>1.9034909788400167E-3</v>
      </c>
      <c r="H39" s="266">
        <v>997</v>
      </c>
      <c r="I39" s="267">
        <v>1185</v>
      </c>
      <c r="J39" s="268">
        <f t="shared" si="3"/>
        <v>-2.8380696137598083E-2</v>
      </c>
      <c r="K39" s="318">
        <v>8</v>
      </c>
      <c r="L39" s="319">
        <v>15</v>
      </c>
      <c r="M39" s="268">
        <f t="shared" si="4"/>
        <v>-9.946667686506272E-2</v>
      </c>
      <c r="N39" s="318"/>
      <c r="O39" s="319"/>
      <c r="P39" s="268"/>
      <c r="Q39" s="318">
        <v>645</v>
      </c>
      <c r="R39" s="319">
        <v>630</v>
      </c>
      <c r="S39" s="268">
        <f t="shared" si="5"/>
        <v>3.9294496908977017E-3</v>
      </c>
      <c r="T39" s="318">
        <v>120</v>
      </c>
      <c r="U39" s="319">
        <v>70</v>
      </c>
      <c r="V39" s="268">
        <f t="shared" si="6"/>
        <v>9.3991298492428932E-2</v>
      </c>
      <c r="W39" s="318"/>
      <c r="X39" s="319"/>
      <c r="Y39" s="268"/>
      <c r="Z39" s="318">
        <v>29</v>
      </c>
      <c r="AA39" s="319">
        <v>60</v>
      </c>
      <c r="AB39" s="268">
        <f t="shared" si="8"/>
        <v>-0.11412089560247474</v>
      </c>
      <c r="AC39" s="318">
        <v>60</v>
      </c>
      <c r="AD39" s="319">
        <v>133</v>
      </c>
      <c r="AE39" s="268">
        <f t="shared" si="9"/>
        <v>-0.12424370400224938</v>
      </c>
      <c r="AF39" s="318"/>
      <c r="AG39" s="319"/>
      <c r="AH39" s="268"/>
      <c r="AI39" s="266">
        <v>135</v>
      </c>
      <c r="AJ39" s="267">
        <v>277</v>
      </c>
      <c r="AK39" s="269">
        <f t="shared" si="10"/>
        <v>-0.11289369373380209</v>
      </c>
      <c r="AL39" s="277">
        <f t="shared" si="11"/>
        <v>989</v>
      </c>
      <c r="AM39" s="278">
        <f t="shared" si="11"/>
        <v>1170</v>
      </c>
      <c r="AN39" s="279">
        <f t="shared" si="12"/>
        <v>-2.7622118109258409E-2</v>
      </c>
      <c r="AO39" s="280">
        <f t="shared" si="13"/>
        <v>989</v>
      </c>
      <c r="AP39" s="280">
        <f t="shared" si="13"/>
        <v>1170</v>
      </c>
      <c r="AQ39" s="281">
        <f t="shared" si="14"/>
        <v>-2.7622118109258409E-2</v>
      </c>
    </row>
    <row r="40" spans="1:43">
      <c r="A40" s="666"/>
      <c r="B40" s="359"/>
      <c r="C40" s="316" t="s">
        <v>68</v>
      </c>
      <c r="D40" s="317" t="s">
        <v>127</v>
      </c>
      <c r="E40" s="318">
        <v>474668</v>
      </c>
      <c r="F40" s="319">
        <v>298193</v>
      </c>
      <c r="G40" s="268">
        <f t="shared" si="2"/>
        <v>8.0559663727923336E-2</v>
      </c>
      <c r="H40" s="266">
        <v>242</v>
      </c>
      <c r="I40" s="267">
        <v>0.01</v>
      </c>
      <c r="J40" s="268">
        <f t="shared" si="3"/>
        <v>4.3781869470688957</v>
      </c>
      <c r="K40" s="318"/>
      <c r="L40" s="319"/>
      <c r="M40" s="268"/>
      <c r="N40" s="318"/>
      <c r="O40" s="319"/>
      <c r="P40" s="268"/>
      <c r="Q40" s="318">
        <v>198</v>
      </c>
      <c r="R40" s="319">
        <v>0.01</v>
      </c>
      <c r="S40" s="268">
        <f t="shared" si="5"/>
        <v>4.2012875607826556</v>
      </c>
      <c r="T40" s="318"/>
      <c r="U40" s="319"/>
      <c r="V40" s="268"/>
      <c r="W40" s="318"/>
      <c r="X40" s="319"/>
      <c r="Y40" s="268"/>
      <c r="Z40" s="318">
        <v>22</v>
      </c>
      <c r="AA40" s="319">
        <v>0.01</v>
      </c>
      <c r="AB40" s="268">
        <f t="shared" si="8"/>
        <v>2.6063713714083674</v>
      </c>
      <c r="AC40" s="318"/>
      <c r="AD40" s="319"/>
      <c r="AE40" s="268"/>
      <c r="AF40" s="318"/>
      <c r="AG40" s="319"/>
      <c r="AH40" s="268"/>
      <c r="AI40" s="266">
        <v>22</v>
      </c>
      <c r="AJ40" s="267">
        <v>0.01</v>
      </c>
      <c r="AK40" s="269">
        <f t="shared" si="10"/>
        <v>2.6063713714083674</v>
      </c>
      <c r="AL40" s="277">
        <f t="shared" si="11"/>
        <v>242</v>
      </c>
      <c r="AM40" s="278">
        <f t="shared" si="11"/>
        <v>0.01</v>
      </c>
      <c r="AN40" s="279">
        <f t="shared" si="12"/>
        <v>4.3781869470688957</v>
      </c>
      <c r="AO40" s="280">
        <f t="shared" si="13"/>
        <v>242</v>
      </c>
      <c r="AP40" s="280">
        <f t="shared" si="13"/>
        <v>0.01</v>
      </c>
      <c r="AQ40" s="281">
        <f t="shared" si="14"/>
        <v>4.3781869470688957</v>
      </c>
    </row>
    <row r="41" spans="1:43">
      <c r="A41" s="666"/>
      <c r="B41" s="359"/>
      <c r="C41" s="316" t="s">
        <v>69</v>
      </c>
      <c r="D41" s="317" t="s">
        <v>127</v>
      </c>
      <c r="E41" s="318">
        <v>5072</v>
      </c>
      <c r="F41" s="319">
        <v>17</v>
      </c>
      <c r="G41" s="268">
        <f t="shared" si="2"/>
        <v>1.5849673018087378</v>
      </c>
      <c r="H41" s="266">
        <v>153</v>
      </c>
      <c r="I41" s="267">
        <v>0.01</v>
      </c>
      <c r="J41" s="268">
        <f t="shared" si="3"/>
        <v>3.9825145063636329</v>
      </c>
      <c r="K41" s="318"/>
      <c r="L41" s="319"/>
      <c r="M41" s="268"/>
      <c r="N41" s="318"/>
      <c r="O41" s="319"/>
      <c r="P41" s="268"/>
      <c r="Q41" s="318">
        <v>60</v>
      </c>
      <c r="R41" s="319">
        <v>0.01</v>
      </c>
      <c r="S41" s="268">
        <f t="shared" si="5"/>
        <v>3.2627697484524534</v>
      </c>
      <c r="T41" s="318"/>
      <c r="U41" s="319"/>
      <c r="V41" s="268"/>
      <c r="W41" s="318">
        <v>46</v>
      </c>
      <c r="X41" s="319">
        <v>0.01</v>
      </c>
      <c r="Y41" s="268">
        <f t="shared" si="7"/>
        <v>3.0781165981869201</v>
      </c>
      <c r="Z41" s="318"/>
      <c r="AA41" s="319"/>
      <c r="AB41" s="268"/>
      <c r="AC41" s="318">
        <v>47</v>
      </c>
      <c r="AD41" s="319">
        <v>0.01</v>
      </c>
      <c r="AE41" s="268">
        <f t="shared" si="9"/>
        <v>3.0927602954512654</v>
      </c>
      <c r="AF41" s="318"/>
      <c r="AG41" s="319"/>
      <c r="AH41" s="268"/>
      <c r="AI41" s="266"/>
      <c r="AJ41" s="267"/>
      <c r="AK41" s="269"/>
      <c r="AL41" s="277">
        <f t="shared" si="11"/>
        <v>153</v>
      </c>
      <c r="AM41" s="278">
        <f t="shared" si="11"/>
        <v>0.01</v>
      </c>
      <c r="AN41" s="279">
        <f t="shared" si="12"/>
        <v>3.9825145063636329</v>
      </c>
      <c r="AO41" s="280">
        <f t="shared" si="13"/>
        <v>107</v>
      </c>
      <c r="AP41" s="280">
        <v>0.01</v>
      </c>
      <c r="AQ41" s="281">
        <f t="shared" si="14"/>
        <v>3.6942256584250659</v>
      </c>
    </row>
    <row r="42" spans="1:43">
      <c r="A42" s="666"/>
      <c r="B42" s="359"/>
      <c r="C42" s="316" t="s">
        <v>37</v>
      </c>
      <c r="D42" s="317" t="s">
        <v>127</v>
      </c>
      <c r="E42" s="318">
        <v>1371895</v>
      </c>
      <c r="F42" s="319">
        <v>1261688</v>
      </c>
      <c r="G42" s="268">
        <f t="shared" si="2"/>
        <v>1.4054936259655815E-2</v>
      </c>
      <c r="H42" s="266">
        <v>810</v>
      </c>
      <c r="I42" s="267">
        <v>662</v>
      </c>
      <c r="J42" s="268">
        <f t="shared" si="3"/>
        <v>3.4199932061606875E-2</v>
      </c>
      <c r="K42" s="318"/>
      <c r="L42" s="319"/>
      <c r="M42" s="268"/>
      <c r="N42" s="318"/>
      <c r="O42" s="319"/>
      <c r="P42" s="268"/>
      <c r="Q42" s="318">
        <v>550</v>
      </c>
      <c r="R42" s="319">
        <v>550</v>
      </c>
      <c r="S42" s="268">
        <f t="shared" si="5"/>
        <v>0</v>
      </c>
      <c r="T42" s="318">
        <v>120</v>
      </c>
      <c r="U42" s="319">
        <v>56</v>
      </c>
      <c r="V42" s="268">
        <f t="shared" si="6"/>
        <v>0.13544352100370816</v>
      </c>
      <c r="W42" s="318"/>
      <c r="X42" s="319"/>
      <c r="Y42" s="268"/>
      <c r="Z42" s="318"/>
      <c r="AA42" s="319"/>
      <c r="AB42" s="268"/>
      <c r="AC42" s="318">
        <v>140</v>
      </c>
      <c r="AD42" s="319">
        <v>56</v>
      </c>
      <c r="AE42" s="268">
        <f t="shared" si="9"/>
        <v>0.16499305075071291</v>
      </c>
      <c r="AF42" s="318"/>
      <c r="AG42" s="319"/>
      <c r="AH42" s="268"/>
      <c r="AI42" s="266"/>
      <c r="AJ42" s="267"/>
      <c r="AK42" s="269"/>
      <c r="AL42" s="277">
        <f t="shared" si="11"/>
        <v>810</v>
      </c>
      <c r="AM42" s="278">
        <f t="shared" si="11"/>
        <v>662</v>
      </c>
      <c r="AN42" s="279">
        <f t="shared" si="12"/>
        <v>3.4199932061606875E-2</v>
      </c>
      <c r="AO42" s="280">
        <f t="shared" si="13"/>
        <v>810</v>
      </c>
      <c r="AP42" s="280">
        <f t="shared" si="13"/>
        <v>662</v>
      </c>
      <c r="AQ42" s="281">
        <f t="shared" si="14"/>
        <v>3.4199932061606875E-2</v>
      </c>
    </row>
    <row r="43" spans="1:43">
      <c r="A43" s="666"/>
      <c r="B43" s="359"/>
      <c r="C43" s="316" t="s">
        <v>31</v>
      </c>
      <c r="D43" s="317" t="s">
        <v>127</v>
      </c>
      <c r="E43" s="318">
        <v>581544</v>
      </c>
      <c r="F43" s="319">
        <v>342332</v>
      </c>
      <c r="G43" s="268">
        <f t="shared" si="2"/>
        <v>9.2334994185789832E-2</v>
      </c>
      <c r="H43" s="266">
        <v>28536</v>
      </c>
      <c r="I43" s="267">
        <v>2274.0100000000002</v>
      </c>
      <c r="J43" s="268">
        <f t="shared" si="3"/>
        <v>0.52440414512747102</v>
      </c>
      <c r="K43" s="318">
        <v>2820</v>
      </c>
      <c r="L43" s="319">
        <v>0.01</v>
      </c>
      <c r="M43" s="268">
        <f t="shared" si="4"/>
        <v>7.0979455333866674</v>
      </c>
      <c r="N43" s="318"/>
      <c r="O43" s="319"/>
      <c r="P43" s="268"/>
      <c r="Q43" s="318">
        <v>492</v>
      </c>
      <c r="R43" s="319">
        <v>190</v>
      </c>
      <c r="S43" s="268">
        <f t="shared" si="5"/>
        <v>0.17184071598432182</v>
      </c>
      <c r="T43" s="318">
        <v>2173</v>
      </c>
      <c r="U43" s="319">
        <v>200</v>
      </c>
      <c r="V43" s="268">
        <f t="shared" si="6"/>
        <v>0.48823536943347734</v>
      </c>
      <c r="W43" s="318">
        <v>22750</v>
      </c>
      <c r="X43" s="319">
        <v>1600</v>
      </c>
      <c r="Y43" s="268">
        <f t="shared" si="7"/>
        <v>0.55648009009379074</v>
      </c>
      <c r="Z43" s="318">
        <v>169</v>
      </c>
      <c r="AA43" s="319">
        <v>160</v>
      </c>
      <c r="AB43" s="268">
        <f t="shared" si="8"/>
        <v>9.1625380106665766E-3</v>
      </c>
      <c r="AC43" s="318">
        <v>92</v>
      </c>
      <c r="AD43" s="319">
        <v>84</v>
      </c>
      <c r="AE43" s="268">
        <f t="shared" si="9"/>
        <v>1.5277488722763577E-2</v>
      </c>
      <c r="AF43" s="318"/>
      <c r="AG43" s="319"/>
      <c r="AH43" s="268"/>
      <c r="AI43" s="266">
        <v>40</v>
      </c>
      <c r="AJ43" s="267">
        <v>40</v>
      </c>
      <c r="AK43" s="269">
        <f t="shared" si="10"/>
        <v>0</v>
      </c>
      <c r="AL43" s="277">
        <f t="shared" si="11"/>
        <v>25716</v>
      </c>
      <c r="AM43" s="278">
        <f t="shared" si="11"/>
        <v>2274</v>
      </c>
      <c r="AN43" s="279">
        <f t="shared" si="12"/>
        <v>0.49819666545028829</v>
      </c>
      <c r="AO43" s="280">
        <f t="shared" si="13"/>
        <v>2966</v>
      </c>
      <c r="AP43" s="280">
        <f t="shared" si="13"/>
        <v>674</v>
      </c>
      <c r="AQ43" s="281">
        <f t="shared" si="14"/>
        <v>0.28012351405411828</v>
      </c>
    </row>
    <row r="44" spans="1:43">
      <c r="A44" s="666"/>
      <c r="B44" s="359"/>
      <c r="C44" s="316" t="s">
        <v>38</v>
      </c>
      <c r="D44" s="317" t="s">
        <v>127</v>
      </c>
      <c r="E44" s="318">
        <v>16918</v>
      </c>
      <c r="F44" s="319">
        <v>10050</v>
      </c>
      <c r="G44" s="268">
        <f t="shared" si="2"/>
        <v>9.0679523692419606E-2</v>
      </c>
      <c r="H44" s="266">
        <v>1402</v>
      </c>
      <c r="I44" s="267">
        <v>529</v>
      </c>
      <c r="J44" s="268">
        <f t="shared" si="3"/>
        <v>0.17638295595991105</v>
      </c>
      <c r="K44" s="318">
        <v>2</v>
      </c>
      <c r="L44" s="319">
        <v>2</v>
      </c>
      <c r="M44" s="268">
        <f t="shared" si="4"/>
        <v>0</v>
      </c>
      <c r="N44" s="318"/>
      <c r="O44" s="319"/>
      <c r="P44" s="268"/>
      <c r="Q44" s="318">
        <v>4</v>
      </c>
      <c r="R44" s="319">
        <v>14</v>
      </c>
      <c r="S44" s="268">
        <f t="shared" si="5"/>
        <v>-0.18843746019893848</v>
      </c>
      <c r="T44" s="318">
        <v>233</v>
      </c>
      <c r="U44" s="319">
        <v>80</v>
      </c>
      <c r="V44" s="268">
        <f t="shared" si="6"/>
        <v>0.19502682936387572</v>
      </c>
      <c r="W44" s="318">
        <v>1120</v>
      </c>
      <c r="X44" s="319">
        <v>390</v>
      </c>
      <c r="Y44" s="268">
        <f t="shared" si="7"/>
        <v>0.19222686182902793</v>
      </c>
      <c r="Z44" s="318">
        <v>31</v>
      </c>
      <c r="AA44" s="319">
        <v>32</v>
      </c>
      <c r="AB44" s="268">
        <f t="shared" si="8"/>
        <v>-5.2774746593392541E-3</v>
      </c>
      <c r="AC44" s="318">
        <v>12</v>
      </c>
      <c r="AD44" s="319">
        <v>11</v>
      </c>
      <c r="AE44" s="268">
        <f t="shared" si="9"/>
        <v>1.4607558812853805E-2</v>
      </c>
      <c r="AF44" s="318"/>
      <c r="AG44" s="319"/>
      <c r="AH44" s="268"/>
      <c r="AI44" s="266"/>
      <c r="AJ44" s="267"/>
      <c r="AK44" s="269"/>
      <c r="AL44" s="277">
        <f t="shared" si="11"/>
        <v>1400</v>
      </c>
      <c r="AM44" s="278">
        <f t="shared" si="11"/>
        <v>527</v>
      </c>
      <c r="AN44" s="279">
        <f t="shared" si="12"/>
        <v>0.17684582258749737</v>
      </c>
      <c r="AO44" s="280">
        <f t="shared" si="13"/>
        <v>280</v>
      </c>
      <c r="AP44" s="280">
        <f t="shared" si="13"/>
        <v>137</v>
      </c>
      <c r="AQ44" s="281">
        <f t="shared" si="14"/>
        <v>0.12652174015780604</v>
      </c>
    </row>
    <row r="45" spans="1:43">
      <c r="A45" s="666"/>
      <c r="B45" s="359"/>
      <c r="C45" s="316" t="s">
        <v>24</v>
      </c>
      <c r="D45" s="317" t="s">
        <v>127</v>
      </c>
      <c r="E45" s="318">
        <v>5969118</v>
      </c>
      <c r="F45" s="319">
        <v>6134207</v>
      </c>
      <c r="G45" s="268">
        <f t="shared" si="2"/>
        <v>-4.5366172660581405E-3</v>
      </c>
      <c r="H45" s="266">
        <v>29850</v>
      </c>
      <c r="I45" s="267">
        <v>41649</v>
      </c>
      <c r="J45" s="268">
        <f t="shared" si="3"/>
        <v>-5.400256354625621E-2</v>
      </c>
      <c r="K45" s="318">
        <v>2700</v>
      </c>
      <c r="L45" s="319">
        <v>6000</v>
      </c>
      <c r="M45" s="322">
        <f t="shared" si="4"/>
        <v>-0.12460898314321667</v>
      </c>
      <c r="N45" s="318">
        <v>1680</v>
      </c>
      <c r="O45" s="319">
        <v>650</v>
      </c>
      <c r="P45" s="268">
        <f>(N45/O45)^(1/6)-1</f>
        <v>0.17147399996155421</v>
      </c>
      <c r="Q45" s="318">
        <v>4500</v>
      </c>
      <c r="R45" s="319">
        <v>14400</v>
      </c>
      <c r="S45" s="268">
        <f t="shared" si="5"/>
        <v>-0.17622551377896711</v>
      </c>
      <c r="T45" s="318">
        <v>4500</v>
      </c>
      <c r="U45" s="319">
        <v>1200</v>
      </c>
      <c r="V45" s="268">
        <f t="shared" si="6"/>
        <v>0.24644143583921729</v>
      </c>
      <c r="W45" s="318">
        <v>1200</v>
      </c>
      <c r="X45" s="319">
        <v>5049</v>
      </c>
      <c r="Y45" s="268">
        <f t="shared" si="7"/>
        <v>-0.21296149687942056</v>
      </c>
      <c r="Z45" s="318">
        <v>4620</v>
      </c>
      <c r="AA45" s="319">
        <v>5400</v>
      </c>
      <c r="AB45" s="268">
        <f t="shared" si="8"/>
        <v>-2.5665600297641533E-2</v>
      </c>
      <c r="AC45" s="318">
        <v>5400</v>
      </c>
      <c r="AD45" s="319">
        <v>2860</v>
      </c>
      <c r="AE45" s="268">
        <f t="shared" si="9"/>
        <v>0.11174355673933234</v>
      </c>
      <c r="AF45" s="318">
        <v>2100</v>
      </c>
      <c r="AG45" s="319">
        <v>90</v>
      </c>
      <c r="AH45" s="268">
        <f>(AF45/AG45)^(1/6)-1</f>
        <v>0.69042587161868707</v>
      </c>
      <c r="AI45" s="266">
        <v>3150</v>
      </c>
      <c r="AJ45" s="267">
        <v>6000</v>
      </c>
      <c r="AK45" s="269">
        <f t="shared" si="10"/>
        <v>-0.10182723097820878</v>
      </c>
      <c r="AL45" s="277">
        <f t="shared" si="11"/>
        <v>27150</v>
      </c>
      <c r="AM45" s="278">
        <f t="shared" si="11"/>
        <v>35649</v>
      </c>
      <c r="AN45" s="279">
        <f t="shared" si="12"/>
        <v>-4.437592947278568E-2</v>
      </c>
      <c r="AO45" s="280">
        <f t="shared" si="13"/>
        <v>25950</v>
      </c>
      <c r="AP45" s="280">
        <f t="shared" si="13"/>
        <v>30600</v>
      </c>
      <c r="AQ45" s="281">
        <f t="shared" si="14"/>
        <v>-2.7097492726759431E-2</v>
      </c>
    </row>
    <row r="46" spans="1:43">
      <c r="A46" s="666"/>
      <c r="B46" s="359"/>
      <c r="C46" s="316" t="s">
        <v>23</v>
      </c>
      <c r="D46" s="317" t="s">
        <v>127</v>
      </c>
      <c r="E46" s="318">
        <v>9929005</v>
      </c>
      <c r="F46" s="319">
        <v>6951830</v>
      </c>
      <c r="G46" s="268">
        <f t="shared" si="2"/>
        <v>6.1209423085495818E-2</v>
      </c>
      <c r="H46" s="266">
        <v>120444</v>
      </c>
      <c r="I46" s="267">
        <v>19506</v>
      </c>
      <c r="J46" s="268">
        <f t="shared" si="3"/>
        <v>0.35447031618952018</v>
      </c>
      <c r="K46" s="318">
        <v>10500</v>
      </c>
      <c r="L46" s="319">
        <v>882</v>
      </c>
      <c r="M46" s="321">
        <f t="shared" si="4"/>
        <v>0.51107766245864106</v>
      </c>
      <c r="N46" s="318">
        <v>3160</v>
      </c>
      <c r="O46" s="319">
        <v>126</v>
      </c>
      <c r="P46" s="268">
        <f>(N46/O46)^(1/6)-1</f>
        <v>0.71087950141320544</v>
      </c>
      <c r="Q46" s="318">
        <v>11990</v>
      </c>
      <c r="R46" s="319">
        <v>3150</v>
      </c>
      <c r="S46" s="268">
        <f t="shared" si="5"/>
        <v>0.2495436683816592</v>
      </c>
      <c r="T46" s="318">
        <v>1200</v>
      </c>
      <c r="U46" s="319">
        <v>0.01</v>
      </c>
      <c r="V46" s="268">
        <f t="shared" si="6"/>
        <v>6.0231219188199629</v>
      </c>
      <c r="W46" s="318">
        <v>67200</v>
      </c>
      <c r="X46" s="319">
        <v>14400</v>
      </c>
      <c r="Y46" s="268">
        <f t="shared" si="7"/>
        <v>0.29271006480759687</v>
      </c>
      <c r="Z46" s="318">
        <v>2880</v>
      </c>
      <c r="AA46" s="319">
        <v>0.01</v>
      </c>
      <c r="AB46" s="268">
        <f t="shared" si="8"/>
        <v>7.1264103377747627</v>
      </c>
      <c r="AC46" s="318">
        <v>17850</v>
      </c>
      <c r="AD46" s="319">
        <v>660</v>
      </c>
      <c r="AE46" s="321">
        <f t="shared" si="9"/>
        <v>0.73253645209563212</v>
      </c>
      <c r="AF46" s="318">
        <v>3432</v>
      </c>
      <c r="AG46" s="319">
        <v>90</v>
      </c>
      <c r="AH46" s="268">
        <f>(AF46/AG46)^(1/6)-1</f>
        <v>0.83463973349902387</v>
      </c>
      <c r="AI46" s="266">
        <v>2232</v>
      </c>
      <c r="AJ46" s="267">
        <v>198</v>
      </c>
      <c r="AK46" s="269">
        <f t="shared" si="10"/>
        <v>0.49740116495768283</v>
      </c>
      <c r="AL46" s="277">
        <f t="shared" si="11"/>
        <v>109944</v>
      </c>
      <c r="AM46" s="278">
        <f t="shared" si="11"/>
        <v>18624</v>
      </c>
      <c r="AN46" s="324">
        <f t="shared" si="12"/>
        <v>0.34436262003573948</v>
      </c>
      <c r="AO46" s="280">
        <f t="shared" si="13"/>
        <v>42744</v>
      </c>
      <c r="AP46" s="280">
        <f t="shared" si="13"/>
        <v>4224</v>
      </c>
      <c r="AQ46" s="281">
        <f t="shared" si="14"/>
        <v>0.47070377987708723</v>
      </c>
    </row>
    <row r="47" spans="1:43">
      <c r="A47" s="666"/>
      <c r="B47" s="359"/>
      <c r="C47" s="316" t="s">
        <v>25</v>
      </c>
      <c r="D47" s="317" t="s">
        <v>127</v>
      </c>
      <c r="E47" s="318">
        <v>61778</v>
      </c>
      <c r="F47" s="319">
        <v>145813</v>
      </c>
      <c r="G47" s="268">
        <f t="shared" si="2"/>
        <v>-0.13335826451380717</v>
      </c>
      <c r="H47" s="266">
        <v>21194</v>
      </c>
      <c r="I47" s="267">
        <v>32646</v>
      </c>
      <c r="J47" s="268">
        <f t="shared" si="3"/>
        <v>-6.9469757728204629E-2</v>
      </c>
      <c r="K47" s="318">
        <v>8040</v>
      </c>
      <c r="L47" s="319">
        <v>10800</v>
      </c>
      <c r="M47" s="268">
        <f t="shared" si="4"/>
        <v>-4.7996126271539596E-2</v>
      </c>
      <c r="N47" s="318">
        <v>3540</v>
      </c>
      <c r="O47" s="319">
        <v>486</v>
      </c>
      <c r="P47" s="268">
        <f>(N47/O47)^(1/6)-1</f>
        <v>0.39228399946213321</v>
      </c>
      <c r="Q47" s="318">
        <v>180</v>
      </c>
      <c r="R47" s="319">
        <v>750</v>
      </c>
      <c r="S47" s="268">
        <f t="shared" si="5"/>
        <v>-0.211681218547489</v>
      </c>
      <c r="T47" s="318">
        <v>3075</v>
      </c>
      <c r="U47" s="319">
        <v>1500</v>
      </c>
      <c r="V47" s="268">
        <f t="shared" si="6"/>
        <v>0.12709098690943343</v>
      </c>
      <c r="W47" s="318">
        <v>720</v>
      </c>
      <c r="X47" s="319">
        <v>9450</v>
      </c>
      <c r="Y47" s="268">
        <f t="shared" si="7"/>
        <v>-0.34889637293336273</v>
      </c>
      <c r="Z47" s="318">
        <v>2080</v>
      </c>
      <c r="AA47" s="319">
        <v>9000</v>
      </c>
      <c r="AB47" s="268">
        <f t="shared" si="8"/>
        <v>-0.21662422458882524</v>
      </c>
      <c r="AC47" s="318">
        <v>624</v>
      </c>
      <c r="AD47" s="319">
        <v>0.01</v>
      </c>
      <c r="AE47" s="268">
        <f t="shared" si="9"/>
        <v>5.2979242337150652</v>
      </c>
      <c r="AF47" s="318">
        <v>2095</v>
      </c>
      <c r="AG47" s="319">
        <v>220</v>
      </c>
      <c r="AH47" s="268">
        <f>(AF47/AG47)^(1/6)-1</f>
        <v>0.45588439512164003</v>
      </c>
      <c r="AI47" s="266">
        <v>840</v>
      </c>
      <c r="AJ47" s="267">
        <v>440</v>
      </c>
      <c r="AK47" s="269">
        <f t="shared" si="10"/>
        <v>0.11379287390894932</v>
      </c>
      <c r="AL47" s="277">
        <f t="shared" si="11"/>
        <v>13154</v>
      </c>
      <c r="AM47" s="278">
        <f t="shared" si="11"/>
        <v>21846</v>
      </c>
      <c r="AN47" s="279">
        <f t="shared" si="12"/>
        <v>-8.1073058175380908E-2</v>
      </c>
      <c r="AO47" s="280">
        <f t="shared" si="13"/>
        <v>12434</v>
      </c>
      <c r="AP47" s="280">
        <f t="shared" si="13"/>
        <v>12396</v>
      </c>
      <c r="AQ47" s="281">
        <f t="shared" si="14"/>
        <v>5.1026612843219077E-4</v>
      </c>
    </row>
    <row r="48" spans="1:43">
      <c r="A48" s="666"/>
      <c r="B48" s="359"/>
      <c r="C48" s="316" t="s">
        <v>47</v>
      </c>
      <c r="D48" s="317" t="s">
        <v>127</v>
      </c>
      <c r="E48" s="318">
        <v>104981</v>
      </c>
      <c r="F48" s="319">
        <v>98660</v>
      </c>
      <c r="G48" s="268">
        <f t="shared" si="2"/>
        <v>1.0403710409860434E-2</v>
      </c>
      <c r="H48" s="266">
        <v>940</v>
      </c>
      <c r="I48" s="267">
        <v>40</v>
      </c>
      <c r="J48" s="268">
        <f t="shared" si="3"/>
        <v>0.69243232006222888</v>
      </c>
      <c r="K48" s="318"/>
      <c r="L48" s="319"/>
      <c r="M48" s="268"/>
      <c r="N48" s="318"/>
      <c r="O48" s="319"/>
      <c r="P48" s="268"/>
      <c r="Q48" s="318">
        <v>20</v>
      </c>
      <c r="R48" s="319">
        <v>20</v>
      </c>
      <c r="S48" s="268">
        <f t="shared" si="5"/>
        <v>0</v>
      </c>
      <c r="T48" s="318"/>
      <c r="U48" s="319"/>
      <c r="V48" s="268"/>
      <c r="W48" s="318"/>
      <c r="X48" s="319"/>
      <c r="Y48" s="268"/>
      <c r="Z48" s="318">
        <v>900</v>
      </c>
      <c r="AA48" s="319">
        <v>0.01</v>
      </c>
      <c r="AB48" s="268">
        <f t="shared" si="8"/>
        <v>5.6943295008216941</v>
      </c>
      <c r="AC48" s="318">
        <v>20</v>
      </c>
      <c r="AD48" s="319">
        <v>20</v>
      </c>
      <c r="AE48" s="268">
        <f t="shared" si="9"/>
        <v>0</v>
      </c>
      <c r="AF48" s="325"/>
      <c r="AG48" s="326"/>
      <c r="AH48" s="268"/>
      <c r="AI48" s="266"/>
      <c r="AJ48" s="267"/>
      <c r="AK48" s="269"/>
      <c r="AL48" s="277">
        <f t="shared" si="11"/>
        <v>940</v>
      </c>
      <c r="AM48" s="278">
        <f t="shared" si="11"/>
        <v>40</v>
      </c>
      <c r="AN48" s="279">
        <f t="shared" si="12"/>
        <v>0.69243232006222888</v>
      </c>
      <c r="AO48" s="280">
        <f t="shared" si="13"/>
        <v>940</v>
      </c>
      <c r="AP48" s="280">
        <f t="shared" si="13"/>
        <v>40</v>
      </c>
      <c r="AQ48" s="281">
        <f t="shared" si="14"/>
        <v>0.69243232006222888</v>
      </c>
    </row>
    <row r="49" spans="1:43" ht="15" thickBot="1">
      <c r="A49" s="666"/>
      <c r="B49" s="359"/>
      <c r="C49" s="327" t="s">
        <v>26</v>
      </c>
      <c r="D49" s="328" t="s">
        <v>127</v>
      </c>
      <c r="E49" s="329">
        <v>1723007</v>
      </c>
      <c r="F49" s="330">
        <v>1075897</v>
      </c>
      <c r="G49" s="268">
        <f>(E49/F49)^(1/6)-1</f>
        <v>8.1648263894708029E-2</v>
      </c>
      <c r="H49" s="266">
        <v>17763</v>
      </c>
      <c r="I49" s="267">
        <v>9320</v>
      </c>
      <c r="J49" s="268">
        <f>(H49/I49)^(1/6)-1</f>
        <v>0.11348251210549076</v>
      </c>
      <c r="K49" s="329">
        <v>1920</v>
      </c>
      <c r="L49" s="330">
        <v>6300</v>
      </c>
      <c r="M49" s="331">
        <f>(K49/L49)^(1/6)-1</f>
        <v>-0.17966083459584248</v>
      </c>
      <c r="N49" s="329">
        <v>1080</v>
      </c>
      <c r="O49" s="330">
        <v>0.01</v>
      </c>
      <c r="P49" s="268">
        <f>(N49/O49)^(1/6)-1</f>
        <v>5.9008717970301392</v>
      </c>
      <c r="Q49" s="329">
        <v>378</v>
      </c>
      <c r="R49" s="330">
        <v>360</v>
      </c>
      <c r="S49" s="268">
        <f>(Q49/R49)^(1/6)-1</f>
        <v>8.1648460519010424E-3</v>
      </c>
      <c r="T49" s="329">
        <v>1275</v>
      </c>
      <c r="U49" s="330">
        <v>150</v>
      </c>
      <c r="V49" s="268">
        <f>(T49/U49)^(1/6)-1</f>
        <v>0.42857535711584838</v>
      </c>
      <c r="W49" s="329">
        <v>11550</v>
      </c>
      <c r="X49" s="330">
        <v>1080</v>
      </c>
      <c r="Y49" s="268">
        <f>(W49/X49)^(1/6)-1</f>
        <v>0.48431600874179792</v>
      </c>
      <c r="Z49" s="329">
        <v>300</v>
      </c>
      <c r="AA49" s="330">
        <v>450</v>
      </c>
      <c r="AB49" s="268">
        <f>(Z49/AA49)^(1/6)-1</f>
        <v>-6.5344734815932837E-2</v>
      </c>
      <c r="AC49" s="329">
        <v>1260</v>
      </c>
      <c r="AD49" s="330">
        <v>980</v>
      </c>
      <c r="AE49" s="268">
        <f>(AC49/AD49)^(1/6)-1</f>
        <v>4.2775322398306503E-2</v>
      </c>
      <c r="AF49" s="332"/>
      <c r="AG49" s="333"/>
      <c r="AH49" s="268"/>
      <c r="AI49" s="266"/>
      <c r="AJ49" s="267"/>
      <c r="AK49" s="269"/>
      <c r="AL49" s="302">
        <f>H49-K49</f>
        <v>15843</v>
      </c>
      <c r="AM49" s="303">
        <f>I49-L49</f>
        <v>3020</v>
      </c>
      <c r="AN49" s="334">
        <f>(AL49/AM49)^(1/6)-1</f>
        <v>0.31817098084665685</v>
      </c>
      <c r="AO49" s="280">
        <f>AL49-W49</f>
        <v>4293</v>
      </c>
      <c r="AP49" s="280">
        <f>AM49-X49</f>
        <v>1940</v>
      </c>
      <c r="AQ49" s="307">
        <f>(AO49/AP49)^(1/6)-1</f>
        <v>0.14154541248263497</v>
      </c>
    </row>
    <row r="50" spans="1:43" ht="15" thickBot="1">
      <c r="A50" s="667"/>
      <c r="B50" s="360"/>
      <c r="C50" s="327" t="s">
        <v>177</v>
      </c>
      <c r="D50" s="328" t="s">
        <v>127</v>
      </c>
      <c r="E50" s="329">
        <f>SUM(E31:E49)</f>
        <v>27694263</v>
      </c>
      <c r="F50" s="329">
        <f>SUM(F31:F49)</f>
        <v>22766080</v>
      </c>
      <c r="G50" s="268">
        <f>(E50/F50)^(1/6)-1</f>
        <v>3.3198084704354258E-2</v>
      </c>
      <c r="H50" s="329">
        <f>SUM(H31:H49)</f>
        <v>553240</v>
      </c>
      <c r="I50" s="329">
        <f>SUM(I31:I49)</f>
        <v>571844.03</v>
      </c>
      <c r="J50" s="268">
        <f>(H50/I50)^(1/6)-1</f>
        <v>-5.497230560100097E-3</v>
      </c>
      <c r="K50" s="329">
        <f>SUM(K31:K49)</f>
        <v>61536</v>
      </c>
      <c r="L50" s="329">
        <f>SUM(L31:L49)</f>
        <v>96313.01999999999</v>
      </c>
      <c r="M50" s="268">
        <f>(K50/L50)^(1/6)-1</f>
        <v>-7.1944297537294033E-2</v>
      </c>
      <c r="N50" s="329">
        <f>SUM(N31:N49)</f>
        <v>35524</v>
      </c>
      <c r="O50" s="329">
        <f>SUM(O31:O49)</f>
        <v>40190.020000000004</v>
      </c>
      <c r="P50" s="268">
        <f>(N50/O50)^(1/6)-1</f>
        <v>-2.0358277666085778E-2</v>
      </c>
      <c r="Q50" s="329">
        <f>SUM(Q31:Q49)</f>
        <v>38303</v>
      </c>
      <c r="R50" s="329">
        <f>SUM(R31:R49)</f>
        <v>40891.019999999997</v>
      </c>
      <c r="S50" s="268">
        <f>(Q50/R50)^(1/6)-1</f>
        <v>-1.083788512831918E-2</v>
      </c>
      <c r="T50" s="329">
        <f>SUM(T31:T49)</f>
        <v>19120</v>
      </c>
      <c r="U50" s="329">
        <f>SUM(U31:U49)</f>
        <v>8623.02</v>
      </c>
      <c r="V50" s="268">
        <f>(T50/U50)^(1/6)-1</f>
        <v>0.14192631841949677</v>
      </c>
      <c r="W50" s="329">
        <f>SUM(W31:W49)</f>
        <v>310026</v>
      </c>
      <c r="X50" s="329">
        <f>SUM(X31:X49)</f>
        <v>329063.02</v>
      </c>
      <c r="Y50" s="268">
        <f>(W50/X50)^(1/6)-1</f>
        <v>-9.8830250061562319E-3</v>
      </c>
      <c r="Z50" s="329">
        <f>SUM(Z31:Z49)</f>
        <v>15603</v>
      </c>
      <c r="AA50" s="329">
        <f>SUM(AA31:AA49)</f>
        <v>31821.039999999994</v>
      </c>
      <c r="AB50" s="268">
        <f>(Z50/AA50)^(1/6)-1</f>
        <v>-0.11199456643322858</v>
      </c>
      <c r="AC50" s="329">
        <f>SUM(AC31:AC49)</f>
        <v>44283</v>
      </c>
      <c r="AD50" s="329">
        <f>SUM(AD31:AD49)</f>
        <v>12074.03</v>
      </c>
      <c r="AE50" s="268">
        <f>(AC50/AD50)^(1/6)-1</f>
        <v>0.24183567152407326</v>
      </c>
      <c r="AF50" s="329">
        <f>SUM(AF31:AF49)</f>
        <v>21531</v>
      </c>
      <c r="AG50" s="329">
        <f>SUM(AG31:AG49)</f>
        <v>2900.01</v>
      </c>
      <c r="AH50" s="268">
        <f>(AF50/AG50)^(1/6)-1</f>
        <v>0.3967246063173886</v>
      </c>
      <c r="AI50" s="329">
        <f>SUM(AI31:AI49)</f>
        <v>7314</v>
      </c>
      <c r="AJ50" s="329">
        <f>SUM(AJ31:AJ49)</f>
        <v>9969.01</v>
      </c>
      <c r="AK50" s="268">
        <f>(AI50/AJ50)^(1/6)-1</f>
        <v>-5.0305723353465615E-2</v>
      </c>
      <c r="AL50" s="329">
        <f>SUM(AL31:AL49)</f>
        <v>491704</v>
      </c>
      <c r="AM50" s="329">
        <f>SUM(AM31:AM49)</f>
        <v>475531.01</v>
      </c>
      <c r="AN50" s="268">
        <f>(AL50/AM50)^(1/6)-1</f>
        <v>5.5897000676288222E-3</v>
      </c>
      <c r="AO50" s="329">
        <f>SUM(AO31:AO49)</f>
        <v>181678</v>
      </c>
      <c r="AP50" s="329">
        <f>SUM(AP31:AP49)</f>
        <v>146468</v>
      </c>
      <c r="AQ50" s="268">
        <f>(AO50/AP50)^(1/6)-1</f>
        <v>3.6557181385762361E-2</v>
      </c>
    </row>
  </sheetData>
  <mergeCells count="28">
    <mergeCell ref="A4:A17"/>
    <mergeCell ref="A18:A21"/>
    <mergeCell ref="A22:A50"/>
    <mergeCell ref="B4:B7"/>
    <mergeCell ref="B8:B11"/>
    <mergeCell ref="B15:B17"/>
    <mergeCell ref="B22:B30"/>
    <mergeCell ref="B12:D12"/>
    <mergeCell ref="B14:D14"/>
    <mergeCell ref="B13:D13"/>
    <mergeCell ref="B18:B21"/>
    <mergeCell ref="Q2:S2"/>
    <mergeCell ref="T2:V2"/>
    <mergeCell ref="W2:Y2"/>
    <mergeCell ref="Z2:AB2"/>
    <mergeCell ref="E12:G12"/>
    <mergeCell ref="H12:J12"/>
    <mergeCell ref="B2:C3"/>
    <mergeCell ref="D2:D3"/>
    <mergeCell ref="E2:G2"/>
    <mergeCell ref="H2:J2"/>
    <mergeCell ref="K2:M2"/>
    <mergeCell ref="N2:P2"/>
    <mergeCell ref="AI2:AK2"/>
    <mergeCell ref="AL2:AN2"/>
    <mergeCell ref="AO2:AQ2"/>
    <mergeCell ref="AC2:AE2"/>
    <mergeCell ref="AF2:AH2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1"/>
  <sheetViews>
    <sheetView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A9" sqref="A9"/>
    </sheetView>
  </sheetViews>
  <sheetFormatPr defaultRowHeight="14.4"/>
  <cols>
    <col min="1" max="1" width="16.88671875" bestFit="1" customWidth="1"/>
    <col min="3" max="3" width="11.33203125" customWidth="1"/>
    <col min="7" max="7" width="10.88671875" customWidth="1"/>
    <col min="12" max="12" width="10.109375" customWidth="1"/>
    <col min="14" max="14" width="10.109375" customWidth="1"/>
  </cols>
  <sheetData>
    <row r="1" spans="1:14">
      <c r="A1" t="s">
        <v>284</v>
      </c>
    </row>
    <row r="2" spans="1:14" ht="55.8" thickBot="1">
      <c r="A2" s="335" t="s">
        <v>106</v>
      </c>
      <c r="B2" s="335" t="s">
        <v>1</v>
      </c>
      <c r="C2" s="335" t="s">
        <v>128</v>
      </c>
      <c r="D2" s="335" t="s">
        <v>3</v>
      </c>
      <c r="E2" s="335" t="s">
        <v>129</v>
      </c>
      <c r="F2" s="335" t="s">
        <v>58</v>
      </c>
      <c r="G2" s="335" t="s">
        <v>130</v>
      </c>
      <c r="H2" s="335" t="s">
        <v>57</v>
      </c>
      <c r="I2" s="335" t="s">
        <v>59</v>
      </c>
      <c r="J2" s="335" t="s">
        <v>55</v>
      </c>
      <c r="K2" s="335" t="s">
        <v>84</v>
      </c>
      <c r="L2" s="335" t="s">
        <v>56</v>
      </c>
      <c r="M2" s="335" t="s">
        <v>60</v>
      </c>
      <c r="N2" s="335" t="s">
        <v>61</v>
      </c>
    </row>
    <row r="3" spans="1:14">
      <c r="A3" s="336" t="s">
        <v>131</v>
      </c>
      <c r="B3" s="337">
        <v>-4.3138078803094393E-3</v>
      </c>
      <c r="C3" s="337">
        <v>1.4594166050438284E-2</v>
      </c>
      <c r="D3" s="337">
        <v>1.0251222387693604E-2</v>
      </c>
      <c r="E3" s="337">
        <v>1.5587618634516298E-2</v>
      </c>
      <c r="F3" s="338">
        <v>-3.5906810269878409E-2</v>
      </c>
      <c r="G3" s="337">
        <v>3.8848827212927484E-2</v>
      </c>
      <c r="H3" s="337">
        <v>-2.076771620828044E-2</v>
      </c>
      <c r="I3" s="337">
        <v>-4.3359459102776388E-3</v>
      </c>
      <c r="J3" s="337">
        <v>5.0475337079586735E-2</v>
      </c>
      <c r="K3" s="339">
        <v>8.4593454718831174E-2</v>
      </c>
      <c r="L3" s="337">
        <v>2.6354200677580097E-2</v>
      </c>
      <c r="M3" s="337">
        <v>3.1701242000170105E-2</v>
      </c>
      <c r="N3" s="340">
        <v>1.0475825440182662E-2</v>
      </c>
    </row>
    <row r="4" spans="1:14">
      <c r="A4" s="341" t="s">
        <v>132</v>
      </c>
      <c r="B4" s="342">
        <v>-1.954919734330185E-2</v>
      </c>
      <c r="C4" s="342">
        <v>2.2057122990107425E-2</v>
      </c>
      <c r="D4" s="342">
        <v>2.8887259741361193E-2</v>
      </c>
      <c r="E4" s="342">
        <v>2.106418635681595E-2</v>
      </c>
      <c r="F4" s="343">
        <v>-2.8067317353235421E-2</v>
      </c>
      <c r="G4" s="342">
        <v>3.8439785340828259E-2</v>
      </c>
      <c r="H4" s="342">
        <v>4.8452932249315905E-2</v>
      </c>
      <c r="I4" s="342">
        <v>3.3497572847836832E-2</v>
      </c>
      <c r="J4" s="342">
        <v>3.6194257367809568E-2</v>
      </c>
      <c r="K4" s="342">
        <v>3.9134070481613659E-2</v>
      </c>
      <c r="L4" s="342">
        <v>4.0403692492216425E-2</v>
      </c>
      <c r="M4" s="342">
        <v>3.8764426578136613E-2</v>
      </c>
      <c r="N4" s="344">
        <v>3.6502573895740298E-2</v>
      </c>
    </row>
    <row r="5" spans="1:14">
      <c r="A5" s="341" t="s">
        <v>133</v>
      </c>
      <c r="B5" s="342">
        <v>9.2894725220340479E-3</v>
      </c>
      <c r="C5" s="342">
        <v>5.1189764022956386E-3</v>
      </c>
      <c r="D5" s="342">
        <v>2.5966145329459511E-2</v>
      </c>
      <c r="E5" s="342">
        <v>5.3044080969844032E-4</v>
      </c>
      <c r="F5" s="343">
        <v>-6.0552613830718527E-2</v>
      </c>
      <c r="G5" s="342">
        <v>1.6657345344759378E-2</v>
      </c>
      <c r="H5" s="342">
        <v>1.9064732117245464E-2</v>
      </c>
      <c r="I5" s="342">
        <v>1.7638187694837493E-2</v>
      </c>
      <c r="J5" s="342">
        <v>3.8573309168427272E-2</v>
      </c>
      <c r="K5" s="342">
        <v>1.7306895105440034E-2</v>
      </c>
      <c r="L5" s="342">
        <v>1.2857552360615809E-2</v>
      </c>
      <c r="M5" s="342">
        <v>2.0720789094454739E-2</v>
      </c>
      <c r="N5" s="344">
        <v>1.7435309450487324E-2</v>
      </c>
    </row>
    <row r="6" spans="1:14">
      <c r="A6" s="341" t="s">
        <v>134</v>
      </c>
      <c r="B6" s="342">
        <v>2.4421592919713353E-2</v>
      </c>
      <c r="C6" s="342">
        <v>1.1732807287585967E-2</v>
      </c>
      <c r="D6" s="342">
        <v>3.1573719951270895E-2</v>
      </c>
      <c r="E6" s="342">
        <v>5.8472644143054975E-3</v>
      </c>
      <c r="F6" s="343">
        <v>-4.0875273828904546E-2</v>
      </c>
      <c r="G6" s="342">
        <v>2.1311328082850078E-2</v>
      </c>
      <c r="H6" s="342">
        <v>3.488418623629097E-2</v>
      </c>
      <c r="I6" s="342">
        <v>2.3873677333409615E-2</v>
      </c>
      <c r="J6" s="342">
        <v>1.8918385645743774E-2</v>
      </c>
      <c r="K6" s="342">
        <v>3.4054125398792268E-2</v>
      </c>
      <c r="L6" s="342">
        <v>1.1207449563229055E-2</v>
      </c>
      <c r="M6" s="342">
        <v>5.349749537217674E-2</v>
      </c>
      <c r="N6" s="344">
        <v>1.9871031203497092E-2</v>
      </c>
    </row>
    <row r="7" spans="1:14">
      <c r="A7" s="341" t="s">
        <v>135</v>
      </c>
      <c r="B7" s="342">
        <v>-1.0649985420237429E-2</v>
      </c>
      <c r="C7" s="342">
        <v>2.4760376456732125E-2</v>
      </c>
      <c r="D7" s="342">
        <v>2.402948668845406E-2</v>
      </c>
      <c r="E7" s="342">
        <v>2.4957681410132437E-2</v>
      </c>
      <c r="F7" s="342">
        <v>6.0453652862860308E-2</v>
      </c>
      <c r="G7" s="342">
        <v>1.3849263165168768E-2</v>
      </c>
      <c r="H7" s="342">
        <v>1.2386340088500036E-2</v>
      </c>
      <c r="I7" s="342">
        <v>1.2733495893928248E-2</v>
      </c>
      <c r="J7" s="342">
        <v>1.7067157860417348E-2</v>
      </c>
      <c r="K7" s="342">
        <v>1.1201183696899264E-2</v>
      </c>
      <c r="L7" s="342">
        <v>1.0904356596910914E-2</v>
      </c>
      <c r="M7" s="342">
        <v>1.7598399969411371E-2</v>
      </c>
      <c r="N7" s="344">
        <v>1.6939593541811737E-2</v>
      </c>
    </row>
    <row r="8" spans="1:14">
      <c r="A8" s="341" t="s">
        <v>136</v>
      </c>
      <c r="B8" s="342">
        <v>4.1315058678259575E-2</v>
      </c>
      <c r="C8" s="342">
        <v>5.3263826499720945E-3</v>
      </c>
      <c r="D8" s="342">
        <v>1.91148918405879E-2</v>
      </c>
      <c r="E8" s="342">
        <v>4.047904372953548E-3</v>
      </c>
      <c r="F8" s="343">
        <v>-3.9863057969968807E-2</v>
      </c>
      <c r="G8" s="342">
        <v>2.3138337380769647E-2</v>
      </c>
      <c r="H8" s="342">
        <v>1.3134328374991844E-2</v>
      </c>
      <c r="I8" s="342">
        <v>1.982445132775279E-2</v>
      </c>
      <c r="J8" s="342">
        <v>3.7540275338619589E-2</v>
      </c>
      <c r="K8" s="342">
        <v>2.5097958840819556E-2</v>
      </c>
      <c r="L8" s="342">
        <v>2.6623154858681497E-2</v>
      </c>
      <c r="M8" s="342">
        <v>2.635944843201421E-2</v>
      </c>
      <c r="N8" s="344">
        <v>1.8209611189449859E-2</v>
      </c>
    </row>
    <row r="9" spans="1:14">
      <c r="A9" s="341" t="s">
        <v>137</v>
      </c>
      <c r="B9" s="342">
        <v>-2.6876305830139002E-2</v>
      </c>
      <c r="C9" s="342">
        <v>0.10996133129093155</v>
      </c>
      <c r="D9" s="343">
        <v>-3.6931308843670019E-2</v>
      </c>
      <c r="E9" s="342">
        <v>0.13604417830701476</v>
      </c>
      <c r="F9" s="342">
        <v>6.3314046938476753E-2</v>
      </c>
      <c r="G9" s="345">
        <v>0.14613213849182949</v>
      </c>
      <c r="H9" s="342">
        <v>0.30389734322828832</v>
      </c>
      <c r="I9" s="342">
        <v>2.1912142020884318E-2</v>
      </c>
      <c r="J9" s="342">
        <v>0.24100571017439676</v>
      </c>
      <c r="K9" s="342">
        <v>0.29849546504422175</v>
      </c>
      <c r="L9" s="342">
        <v>9.8541993325425015E-2</v>
      </c>
      <c r="M9" s="342">
        <v>0.11727714270145295</v>
      </c>
      <c r="N9" s="344">
        <v>4.883101975364923E-2</v>
      </c>
    </row>
    <row r="10" spans="1:14" ht="15" thickBot="1">
      <c r="A10" s="346" t="s">
        <v>138</v>
      </c>
      <c r="B10" s="347">
        <v>2.649834202350676E-2</v>
      </c>
      <c r="C10" s="347">
        <v>2.6991259712689786E-2</v>
      </c>
      <c r="D10" s="347">
        <v>2.296830127778815E-2</v>
      </c>
      <c r="E10" s="347">
        <v>2.8322619531027771E-2</v>
      </c>
      <c r="F10" s="348">
        <v>-4.2329844780239823E-2</v>
      </c>
      <c r="G10" s="347">
        <v>2.8705473173725959E-2</v>
      </c>
      <c r="H10" s="347">
        <v>5.6853642232791213E-2</v>
      </c>
      <c r="I10" s="347">
        <v>6.3796323058664894E-2</v>
      </c>
      <c r="J10" s="347"/>
      <c r="K10" s="347">
        <v>5.4040000841540925E-2</v>
      </c>
      <c r="L10" s="347">
        <v>1.6593980359707938E-2</v>
      </c>
      <c r="M10" s="347">
        <v>3.0390271160879223E-2</v>
      </c>
      <c r="N10" s="349">
        <v>3.1335173101303848E-2</v>
      </c>
    </row>
    <row r="11" spans="1:14">
      <c r="A11" s="336" t="s">
        <v>139</v>
      </c>
      <c r="B11" s="337">
        <v>4.7987485103887284E-2</v>
      </c>
      <c r="C11" s="337">
        <v>3.6290856255185577E-3</v>
      </c>
      <c r="D11" s="337">
        <v>4.4891430734339544E-3</v>
      </c>
      <c r="E11" s="337">
        <v>3.5876195542263734E-3</v>
      </c>
      <c r="F11" s="338">
        <v>-2.4434300340371307E-2</v>
      </c>
      <c r="G11" s="337">
        <v>7.1170659691586202E-3</v>
      </c>
      <c r="H11" s="337">
        <v>1.0365925069206305E-2</v>
      </c>
      <c r="I11" s="337">
        <v>1.3107608554181915E-2</v>
      </c>
      <c r="J11" s="337">
        <v>3.0134426883865473E-3</v>
      </c>
      <c r="K11" s="339">
        <v>2.8813586730237706E-2</v>
      </c>
      <c r="L11" s="337">
        <v>5.404612638833628E-3</v>
      </c>
      <c r="M11" s="337">
        <v>1.6886073221735964E-2</v>
      </c>
      <c r="N11" s="340">
        <v>5.8314804344379301E-3</v>
      </c>
    </row>
    <row r="12" spans="1:14">
      <c r="A12" s="341" t="s">
        <v>140</v>
      </c>
      <c r="B12" s="342">
        <v>-1.4315236341057691E-2</v>
      </c>
      <c r="C12" s="342">
        <v>3.6174722678518068E-2</v>
      </c>
      <c r="D12" s="342">
        <v>4.0605063823724086E-2</v>
      </c>
      <c r="E12" s="342">
        <v>3.5520285956818221E-2</v>
      </c>
      <c r="F12" s="342">
        <v>5.9211387641555646E-4</v>
      </c>
      <c r="G12" s="342">
        <v>5.061114473630135E-2</v>
      </c>
      <c r="H12" s="342">
        <v>7.8485340455022534E-2</v>
      </c>
      <c r="I12" s="342">
        <v>4.4887814136525206E-2</v>
      </c>
      <c r="J12" s="342">
        <v>6.0332097481845537E-2</v>
      </c>
      <c r="K12" s="342">
        <v>5.1857920998464202E-2</v>
      </c>
      <c r="L12" s="342">
        <v>3.5071085903416233E-2</v>
      </c>
      <c r="M12" s="342">
        <v>4.7123961184014629E-2</v>
      </c>
      <c r="N12" s="344">
        <v>5.6058069003205535E-2</v>
      </c>
    </row>
    <row r="13" spans="1:14">
      <c r="A13" s="341" t="s">
        <v>141</v>
      </c>
      <c r="B13" s="342">
        <v>9.1252100902073252E-2</v>
      </c>
      <c r="C13" s="342">
        <v>-5.6684891651963554E-2</v>
      </c>
      <c r="D13" s="342">
        <v>-4.3891301039358788E-2</v>
      </c>
      <c r="E13" s="342">
        <v>-5.8946699455245111E-2</v>
      </c>
      <c r="F13" s="342">
        <v>-0.12684828671334136</v>
      </c>
      <c r="G13" s="342">
        <v>-1.0791511211131977E-2</v>
      </c>
      <c r="H13" s="342">
        <v>1.1081882674965682E-2</v>
      </c>
      <c r="I13" s="342">
        <v>3.733726513380109E-3</v>
      </c>
      <c r="J13" s="342">
        <v>-2.3962503259291723E-2</v>
      </c>
      <c r="K13" s="342">
        <v>2.4609681469584421E-2</v>
      </c>
      <c r="L13" s="342">
        <v>-2.2742009228083115E-2</v>
      </c>
      <c r="M13" s="342">
        <v>3.4682408174745216E-2</v>
      </c>
      <c r="N13" s="344">
        <v>-1.3415127708094055E-3</v>
      </c>
    </row>
    <row r="14" spans="1:14" ht="15" thickBot="1">
      <c r="A14" s="346" t="s">
        <v>142</v>
      </c>
      <c r="B14" s="347">
        <v>2.7182364136199233E-2</v>
      </c>
      <c r="C14" s="347">
        <v>-2.8070821465072671E-3</v>
      </c>
      <c r="D14" s="347">
        <v>9.2378982715657365E-4</v>
      </c>
      <c r="E14" s="347">
        <v>-3.3479502740884071E-3</v>
      </c>
      <c r="F14" s="347">
        <v>-2.1823216125122613E-2</v>
      </c>
      <c r="G14" s="347">
        <v>9.9255868187952956E-4</v>
      </c>
      <c r="H14" s="347">
        <v>3.590799064170147E-3</v>
      </c>
      <c r="I14" s="347">
        <v>0</v>
      </c>
      <c r="J14" s="347">
        <v>0</v>
      </c>
      <c r="K14" s="347">
        <v>7.0200171066847616E-4</v>
      </c>
      <c r="L14" s="347">
        <v>4.9103889177093407E-4</v>
      </c>
      <c r="M14" s="347">
        <v>2.3337593159100667E-3</v>
      </c>
      <c r="N14" s="349">
        <v>0</v>
      </c>
    </row>
    <row r="15" spans="1:14">
      <c r="A15" s="350" t="s">
        <v>143</v>
      </c>
      <c r="B15" s="337">
        <v>3.1738708244661407E-2</v>
      </c>
      <c r="C15" s="351">
        <v>-5.9688443750800402E-2</v>
      </c>
      <c r="D15" s="338">
        <v>-0.13222526792927447</v>
      </c>
      <c r="E15" s="351">
        <v>-4.893578028568768E-2</v>
      </c>
      <c r="F15" s="351">
        <v>-6.0521881056113891E-2</v>
      </c>
      <c r="G15" s="351">
        <v>-1.5946693523448574E-2</v>
      </c>
      <c r="H15" s="351">
        <v>1.0690566164793358E-2</v>
      </c>
      <c r="I15" s="351">
        <v>-0.22932860564093971</v>
      </c>
      <c r="J15" s="351">
        <v>-7.1061757387915869E-2</v>
      </c>
      <c r="K15" s="339">
        <v>0.17988662352633256</v>
      </c>
      <c r="L15" s="351">
        <v>-1.3029746297916533E-2</v>
      </c>
      <c r="M15" s="339">
        <v>0.31026282546641526</v>
      </c>
      <c r="N15" s="352">
        <v>-0.3077991724172251</v>
      </c>
    </row>
    <row r="16" spans="1:14">
      <c r="A16" s="353" t="s">
        <v>144</v>
      </c>
      <c r="B16" s="342">
        <v>6.1209423085495818E-2</v>
      </c>
      <c r="C16" s="345">
        <v>0.35447031618952018</v>
      </c>
      <c r="D16" s="345">
        <v>0.51107766245864106</v>
      </c>
      <c r="E16" s="345">
        <v>0.34436262003573948</v>
      </c>
      <c r="F16" s="345">
        <v>0.29271006480759687</v>
      </c>
      <c r="G16" s="345">
        <v>0.47070377987708723</v>
      </c>
      <c r="H16" s="345">
        <v>6.0231219188199629</v>
      </c>
      <c r="I16" s="345">
        <v>7.1264103377747627</v>
      </c>
      <c r="J16" s="345">
        <v>0.71087950141320544</v>
      </c>
      <c r="K16" s="345">
        <v>0.73253645209563212</v>
      </c>
      <c r="L16" s="345">
        <v>0.2495436683816592</v>
      </c>
      <c r="M16" s="345">
        <v>0.83463973349902387</v>
      </c>
      <c r="N16" s="354">
        <v>0.49740116495768283</v>
      </c>
    </row>
    <row r="17" spans="1:14">
      <c r="A17" s="353" t="s">
        <v>145</v>
      </c>
      <c r="B17" s="342">
        <v>-4.5366172660581405E-3</v>
      </c>
      <c r="C17" s="343">
        <v>-5.400256354625621E-2</v>
      </c>
      <c r="D17" s="343">
        <v>-0.12460898314321667</v>
      </c>
      <c r="E17" s="343">
        <v>-4.437592947278568E-2</v>
      </c>
      <c r="F17" s="343">
        <v>-0.21296149687942056</v>
      </c>
      <c r="G17" s="343">
        <v>-2.7097492726759431E-2</v>
      </c>
      <c r="H17" s="345">
        <v>0.24644143583921729</v>
      </c>
      <c r="I17" s="343">
        <v>-2.5665600297641533E-2</v>
      </c>
      <c r="J17" s="345">
        <v>0.17147399996155421</v>
      </c>
      <c r="K17" s="345">
        <v>0.11174355673933234</v>
      </c>
      <c r="L17" s="343">
        <v>-0.17622551377896711</v>
      </c>
      <c r="M17" s="345">
        <v>0.69042587161868707</v>
      </c>
      <c r="N17" s="355">
        <v>-0.10182723097820878</v>
      </c>
    </row>
    <row r="18" spans="1:14">
      <c r="A18" s="353" t="s">
        <v>146</v>
      </c>
      <c r="B18" s="342">
        <v>9.2334994185789832E-2</v>
      </c>
      <c r="C18" s="342">
        <v>0.52440414512747102</v>
      </c>
      <c r="D18" s="345">
        <v>7.0979455333866674</v>
      </c>
      <c r="E18" s="342">
        <v>0.49819666545028829</v>
      </c>
      <c r="F18" s="342">
        <v>0.55648009009379074</v>
      </c>
      <c r="G18" s="342">
        <v>0.28012351405411828</v>
      </c>
      <c r="H18" s="342">
        <v>0.48823536943347734</v>
      </c>
      <c r="I18" s="342">
        <v>9.1625380106665766E-3</v>
      </c>
      <c r="J18" s="342"/>
      <c r="K18" s="342">
        <v>1.5277488722763577E-2</v>
      </c>
      <c r="L18" s="342">
        <v>0.17184071598432182</v>
      </c>
      <c r="M18" s="342"/>
      <c r="N18" s="344">
        <v>0</v>
      </c>
    </row>
    <row r="19" spans="1:14">
      <c r="A19" s="353" t="s">
        <v>147</v>
      </c>
      <c r="B19" s="342">
        <v>-0.13335826451380717</v>
      </c>
      <c r="C19" s="342">
        <v>-6.9469757728204629E-2</v>
      </c>
      <c r="D19" s="342">
        <v>-4.7996126271539596E-2</v>
      </c>
      <c r="E19" s="342">
        <v>-8.1073058175380908E-2</v>
      </c>
      <c r="F19" s="342">
        <v>-0.34889637293336273</v>
      </c>
      <c r="G19" s="342">
        <v>5.1026612843219077E-4</v>
      </c>
      <c r="H19" s="342">
        <v>0.12709098690943343</v>
      </c>
      <c r="I19" s="342">
        <v>-0.21662422458882524</v>
      </c>
      <c r="J19" s="342">
        <v>0.39228399946213321</v>
      </c>
      <c r="K19" s="342">
        <v>5.2979242337150652</v>
      </c>
      <c r="L19" s="342">
        <v>-0.211681218547489</v>
      </c>
      <c r="M19" s="342">
        <v>0.45588439512164003</v>
      </c>
      <c r="N19" s="344">
        <v>0.11379287390894932</v>
      </c>
    </row>
    <row r="20" spans="1:14">
      <c r="A20" s="353" t="s">
        <v>148</v>
      </c>
      <c r="B20" s="342">
        <v>8.1648263894708029E-2</v>
      </c>
      <c r="C20" s="345">
        <v>0.11348251210549076</v>
      </c>
      <c r="D20" s="343">
        <v>-0.17966083459584248</v>
      </c>
      <c r="E20" s="345">
        <v>0.31817098084665685</v>
      </c>
      <c r="F20" s="345">
        <v>0.48431600874179792</v>
      </c>
      <c r="G20" s="345">
        <v>0.14154541248263497</v>
      </c>
      <c r="H20" s="345">
        <v>0.42857535711584838</v>
      </c>
      <c r="I20" s="342">
        <v>-6.5344734815932837E-2</v>
      </c>
      <c r="J20" s="345">
        <v>5.9008717970301392</v>
      </c>
      <c r="K20" s="345">
        <v>4.2775322398306503E-2</v>
      </c>
      <c r="L20" s="345">
        <v>8.1648460519010424E-3</v>
      </c>
      <c r="M20" s="342"/>
      <c r="N20" s="344"/>
    </row>
    <row r="21" spans="1:14">
      <c r="A21" s="353" t="s">
        <v>149</v>
      </c>
      <c r="B21" s="342">
        <v>-9.8589230561041963E-2</v>
      </c>
      <c r="C21" s="345">
        <v>1.1811584393320289</v>
      </c>
      <c r="D21" s="345">
        <v>7.778698872262888</v>
      </c>
      <c r="E21" s="345">
        <v>0.97863679929228553</v>
      </c>
      <c r="F21" s="345">
        <v>6.0231219188199629</v>
      </c>
      <c r="G21" s="345">
        <v>0.90311054727372486</v>
      </c>
      <c r="H21" s="345">
        <v>5.6943295008216941</v>
      </c>
      <c r="I21" s="345">
        <v>5.7382322320463031</v>
      </c>
      <c r="J21" s="345">
        <v>5.8685471391820077</v>
      </c>
      <c r="K21" s="345">
        <v>3.0167507341438844</v>
      </c>
      <c r="L21" s="342"/>
      <c r="M21" s="345">
        <v>6.07483402952783</v>
      </c>
      <c r="N21" s="354">
        <v>0.25661843827555497</v>
      </c>
    </row>
    <row r="22" spans="1:14">
      <c r="A22" s="353" t="s">
        <v>150</v>
      </c>
      <c r="B22" s="342">
        <v>5.9359800902439197E-2</v>
      </c>
      <c r="C22" s="345">
        <v>3.748125635054711E-2</v>
      </c>
      <c r="D22" s="343">
        <v>-0.31870793094203864</v>
      </c>
      <c r="E22" s="345">
        <v>0.22890939401344701</v>
      </c>
      <c r="F22" s="345">
        <v>0.33708902852171185</v>
      </c>
      <c r="G22" s="345">
        <v>0.20705795555050366</v>
      </c>
      <c r="H22" s="345">
        <v>0.32859857280633542</v>
      </c>
      <c r="I22" s="345">
        <v>0</v>
      </c>
      <c r="J22" s="345">
        <v>0</v>
      </c>
      <c r="K22" s="345">
        <v>0.19340670375441249</v>
      </c>
      <c r="L22" s="345">
        <v>0</v>
      </c>
      <c r="M22" s="345">
        <v>0</v>
      </c>
      <c r="N22" s="354">
        <v>0.53741260338441288</v>
      </c>
    </row>
    <row r="23" spans="1:14">
      <c r="A23" s="353" t="s">
        <v>151</v>
      </c>
      <c r="B23" s="342">
        <v>6.8194581996294801E-4</v>
      </c>
      <c r="C23" s="342">
        <v>3.9816860932151421E-4</v>
      </c>
      <c r="D23" s="342">
        <v>0</v>
      </c>
      <c r="E23" s="342">
        <v>4.7766929320802731E-4</v>
      </c>
      <c r="F23" s="342">
        <v>0</v>
      </c>
      <c r="G23" s="342">
        <v>4.7927182832596671E-4</v>
      </c>
      <c r="H23" s="342">
        <v>0</v>
      </c>
      <c r="I23" s="342">
        <v>0</v>
      </c>
      <c r="J23" s="342">
        <v>0</v>
      </c>
      <c r="K23" s="342">
        <v>0</v>
      </c>
      <c r="L23" s="342">
        <v>0</v>
      </c>
      <c r="M23" s="342">
        <v>0</v>
      </c>
      <c r="N23" s="344">
        <v>3.3956997426896063E-3</v>
      </c>
    </row>
    <row r="24" spans="1:14">
      <c r="A24" s="353" t="s">
        <v>152</v>
      </c>
      <c r="B24" s="342">
        <v>9.0679523692419606E-2</v>
      </c>
      <c r="C24" s="342">
        <v>0.17638295595991105</v>
      </c>
      <c r="D24" s="342">
        <v>0</v>
      </c>
      <c r="E24" s="342">
        <v>0.17684582258749737</v>
      </c>
      <c r="F24" s="342">
        <v>0.19222686182902793</v>
      </c>
      <c r="G24" s="342">
        <v>0.12652174015780604</v>
      </c>
      <c r="H24" s="342">
        <v>0.19502682936387572</v>
      </c>
      <c r="I24" s="342">
        <v>-5.2774746593392541E-3</v>
      </c>
      <c r="J24" s="342"/>
      <c r="K24" s="342">
        <v>1.4607558812853805E-2</v>
      </c>
      <c r="L24" s="342">
        <v>-0.18843746019893848</v>
      </c>
      <c r="M24" s="342"/>
      <c r="N24" s="344"/>
    </row>
    <row r="25" spans="1:14">
      <c r="A25" s="353" t="s">
        <v>153</v>
      </c>
      <c r="B25" s="342">
        <v>-2.4370678146212743E-2</v>
      </c>
      <c r="C25" s="342">
        <v>0.12303168184971702</v>
      </c>
      <c r="D25" s="345">
        <v>0.35679722098209155</v>
      </c>
      <c r="E25" s="342">
        <v>5.1335117694522037E-2</v>
      </c>
      <c r="F25" s="342">
        <v>2.3833625914958207</v>
      </c>
      <c r="G25" s="342">
        <v>4.7883153750065244E-2</v>
      </c>
      <c r="H25" s="342">
        <v>0.62651609978575218</v>
      </c>
      <c r="I25" s="342">
        <v>-8.9707243304451012E-3</v>
      </c>
      <c r="J25" s="342"/>
      <c r="K25" s="342">
        <v>1.6934942551822818E-3</v>
      </c>
      <c r="L25" s="342">
        <v>-0.27036789972020947</v>
      </c>
      <c r="M25" s="342"/>
      <c r="N25" s="344">
        <v>-1</v>
      </c>
    </row>
    <row r="26" spans="1:14">
      <c r="A26" s="353" t="s">
        <v>154</v>
      </c>
      <c r="B26" s="342">
        <v>1.9034909788400167E-3</v>
      </c>
      <c r="C26" s="342">
        <v>-2.8380696137598083E-2</v>
      </c>
      <c r="D26" s="342">
        <v>-9.946667686506272E-2</v>
      </c>
      <c r="E26" s="342">
        <v>-2.7622118109258409E-2</v>
      </c>
      <c r="F26" s="342"/>
      <c r="G26" s="342">
        <v>-2.7622118109258409E-2</v>
      </c>
      <c r="H26" s="342">
        <v>9.3991298492428932E-2</v>
      </c>
      <c r="I26" s="342">
        <v>-0.11412089560247474</v>
      </c>
      <c r="J26" s="342"/>
      <c r="K26" s="342">
        <v>-0.12424370400224938</v>
      </c>
      <c r="L26" s="342">
        <v>3.9294496908977017E-3</v>
      </c>
      <c r="M26" s="342"/>
      <c r="N26" s="344">
        <v>-0.11289369373380209</v>
      </c>
    </row>
    <row r="27" spans="1:14">
      <c r="A27" s="353" t="s">
        <v>155</v>
      </c>
      <c r="B27" s="342">
        <v>1.0403710409860434E-2</v>
      </c>
      <c r="C27" s="342">
        <v>0.69243232006222888</v>
      </c>
      <c r="D27" s="342"/>
      <c r="E27" s="342">
        <v>0.69243232006222888</v>
      </c>
      <c r="F27" s="342"/>
      <c r="G27" s="342">
        <v>0.69243232006222888</v>
      </c>
      <c r="H27" s="342"/>
      <c r="I27" s="345">
        <v>5.6943295008216941</v>
      </c>
      <c r="J27" s="342"/>
      <c r="K27" s="342">
        <v>0</v>
      </c>
      <c r="L27" s="342">
        <v>0</v>
      </c>
      <c r="M27" s="342"/>
      <c r="N27" s="344"/>
    </row>
    <row r="28" spans="1:14">
      <c r="A28" s="353" t="s">
        <v>156</v>
      </c>
      <c r="B28" s="342">
        <v>1.4054936259655815E-2</v>
      </c>
      <c r="C28" s="345">
        <v>3.4199932061606875E-2</v>
      </c>
      <c r="D28" s="342"/>
      <c r="E28" s="342">
        <v>3.4199932061606875E-2</v>
      </c>
      <c r="F28" s="342"/>
      <c r="G28" s="342">
        <v>3.4199932061606875E-2</v>
      </c>
      <c r="H28" s="345">
        <v>0.13544352100370816</v>
      </c>
      <c r="I28" s="342"/>
      <c r="J28" s="342"/>
      <c r="K28" s="345">
        <v>0.16499305075071291</v>
      </c>
      <c r="L28" s="342">
        <v>0</v>
      </c>
      <c r="M28" s="342"/>
      <c r="N28" s="344"/>
    </row>
    <row r="29" spans="1:14">
      <c r="A29" s="353" t="s">
        <v>157</v>
      </c>
      <c r="B29" s="342">
        <v>5.4871645937597968E-2</v>
      </c>
      <c r="C29" s="342">
        <v>-0.11893025515588851</v>
      </c>
      <c r="D29" s="342">
        <v>-6.5344734815932837E-2</v>
      </c>
      <c r="E29" s="342">
        <v>-0.1352601824891686</v>
      </c>
      <c r="F29" s="342">
        <v>-1</v>
      </c>
      <c r="G29" s="342">
        <v>-0.13146962693768971</v>
      </c>
      <c r="H29" s="342">
        <v>-0.20629947401590021</v>
      </c>
      <c r="I29" s="342"/>
      <c r="J29" s="342"/>
      <c r="K29" s="342">
        <v>-0.23527550866826996</v>
      </c>
      <c r="L29" s="342">
        <v>-5.011279041060579E-4</v>
      </c>
      <c r="M29" s="342"/>
      <c r="N29" s="344">
        <v>-1</v>
      </c>
    </row>
    <row r="30" spans="1:14">
      <c r="A30" s="353" t="s">
        <v>158</v>
      </c>
      <c r="B30" s="342">
        <v>-4.6258418297822068E-3</v>
      </c>
      <c r="C30" s="342">
        <v>0.36843496360215577</v>
      </c>
      <c r="D30" s="342">
        <v>0.26852235862940788</v>
      </c>
      <c r="E30" s="342">
        <v>0.38096851484646055</v>
      </c>
      <c r="F30" s="342">
        <v>2.5193214255452294</v>
      </c>
      <c r="G30" s="342">
        <v>0.37279365677051746</v>
      </c>
      <c r="H30" s="342">
        <v>0</v>
      </c>
      <c r="I30" s="342">
        <v>0</v>
      </c>
      <c r="J30" s="342"/>
      <c r="K30" s="342">
        <v>3.7890815556213431E-2</v>
      </c>
      <c r="L30" s="342">
        <v>0.35684664443082048</v>
      </c>
      <c r="M30" s="342"/>
      <c r="N30" s="344">
        <v>0.63436610959872008</v>
      </c>
    </row>
    <row r="31" spans="1:14">
      <c r="A31" s="353" t="s">
        <v>159</v>
      </c>
      <c r="B31" s="342">
        <v>-1.9843188553686497E-3</v>
      </c>
      <c r="C31" s="342">
        <v>1.640163752325341E-3</v>
      </c>
      <c r="D31" s="342">
        <v>-5.540663633667231E-3</v>
      </c>
      <c r="E31" s="342">
        <v>2.6047026365469961E-3</v>
      </c>
      <c r="F31" s="342"/>
      <c r="G31" s="342">
        <v>2.6047026365469961E-3</v>
      </c>
      <c r="H31" s="342">
        <v>0</v>
      </c>
      <c r="I31" s="342">
        <v>0</v>
      </c>
      <c r="J31" s="342"/>
      <c r="K31" s="342">
        <v>4.3386324649019592E-3</v>
      </c>
      <c r="L31" s="342">
        <v>8.0336343780722519E-3</v>
      </c>
      <c r="M31" s="342"/>
      <c r="N31" s="344">
        <v>-1.1981091833058843E-2</v>
      </c>
    </row>
    <row r="32" spans="1:14">
      <c r="A32" s="353" t="s">
        <v>160</v>
      </c>
      <c r="B32" s="342">
        <v>7.129586278704636E-4</v>
      </c>
      <c r="C32" s="342">
        <v>0</v>
      </c>
      <c r="D32" s="342"/>
      <c r="E32" s="342">
        <v>0</v>
      </c>
      <c r="F32" s="342"/>
      <c r="G32" s="342">
        <v>0</v>
      </c>
      <c r="H32" s="342"/>
      <c r="I32" s="342"/>
      <c r="J32" s="342"/>
      <c r="K32" s="342">
        <v>0</v>
      </c>
      <c r="L32" s="342">
        <v>0</v>
      </c>
      <c r="M32" s="342"/>
      <c r="N32" s="344">
        <v>0</v>
      </c>
    </row>
    <row r="33" spans="1:14">
      <c r="A33" s="353" t="s">
        <v>161</v>
      </c>
      <c r="B33" s="342">
        <v>8.0559663727923336E-2</v>
      </c>
      <c r="C33" s="342">
        <v>4.3781869470688957</v>
      </c>
      <c r="D33" s="342"/>
      <c r="E33" s="342">
        <v>4.3781869470688957</v>
      </c>
      <c r="F33" s="342"/>
      <c r="G33" s="342">
        <v>4.3781869470688957</v>
      </c>
      <c r="H33" s="342"/>
      <c r="I33" s="345">
        <v>2.6063713714083674</v>
      </c>
      <c r="J33" s="342"/>
      <c r="K33" s="342"/>
      <c r="L33" s="345">
        <v>4.2012875607826556</v>
      </c>
      <c r="M33" s="342"/>
      <c r="N33" s="354">
        <v>2.6063713714083674</v>
      </c>
    </row>
    <row r="34" spans="1:14">
      <c r="A34" s="353" t="s">
        <v>162</v>
      </c>
      <c r="B34" s="342">
        <v>-1.7179623702434754E-2</v>
      </c>
      <c r="C34" s="342">
        <v>-2.5857417309129826E-2</v>
      </c>
      <c r="D34" s="342">
        <v>0</v>
      </c>
      <c r="E34" s="342">
        <v>-2.8037043817988216E-2</v>
      </c>
      <c r="F34" s="342"/>
      <c r="G34" s="342">
        <v>-2.8037043817988216E-2</v>
      </c>
      <c r="H34" s="342"/>
      <c r="I34" s="342">
        <v>-3.6507516001003881E-2</v>
      </c>
      <c r="J34" s="342"/>
      <c r="K34" s="342">
        <v>0</v>
      </c>
      <c r="L34" s="342">
        <v>0</v>
      </c>
      <c r="M34" s="342"/>
      <c r="N34" s="344"/>
    </row>
    <row r="35" spans="1:14">
      <c r="A35" s="353" t="s">
        <v>163</v>
      </c>
      <c r="B35" s="342">
        <v>1.5849673018087378</v>
      </c>
      <c r="C35" s="342">
        <v>3.9825145063636329</v>
      </c>
      <c r="D35" s="342"/>
      <c r="E35" s="342">
        <v>3.9825145063636329</v>
      </c>
      <c r="F35" s="342">
        <v>3.0781165981869201</v>
      </c>
      <c r="G35" s="342">
        <v>3.6942256584250659</v>
      </c>
      <c r="H35" s="342"/>
      <c r="I35" s="342"/>
      <c r="J35" s="342"/>
      <c r="K35" s="342">
        <v>3.0927602954512654</v>
      </c>
      <c r="L35" s="342">
        <v>3.2627697484524534</v>
      </c>
      <c r="M35" s="342"/>
      <c r="N35" s="344"/>
    </row>
    <row r="36" spans="1:14">
      <c r="A36" s="353" t="s">
        <v>164</v>
      </c>
      <c r="B36" s="342">
        <v>4.1254470680063271E-4</v>
      </c>
      <c r="C36" s="342">
        <v>-1.8793678281704529E-2</v>
      </c>
      <c r="D36" s="342">
        <v>0</v>
      </c>
      <c r="E36" s="342">
        <v>-2.2357265198772347E-2</v>
      </c>
      <c r="F36" s="342">
        <v>-1</v>
      </c>
      <c r="G36" s="342">
        <v>7.305734861243085E-3</v>
      </c>
      <c r="H36" s="342">
        <v>8.1648460519010424E-3</v>
      </c>
      <c r="I36" s="342"/>
      <c r="J36" s="342"/>
      <c r="K36" s="342">
        <v>0</v>
      </c>
      <c r="L36" s="342">
        <v>0</v>
      </c>
      <c r="M36" s="342"/>
      <c r="N36" s="344">
        <v>3.0853320886444546E-2</v>
      </c>
    </row>
    <row r="37" spans="1:14">
      <c r="A37" s="353" t="s">
        <v>165</v>
      </c>
      <c r="B37" s="342">
        <v>-1.5763390972735714E-2</v>
      </c>
      <c r="C37" s="342">
        <v>-1.5637328187343424E-3</v>
      </c>
      <c r="D37" s="342">
        <v>-5.6343259234808984E-3</v>
      </c>
      <c r="E37" s="342">
        <v>0</v>
      </c>
      <c r="F37" s="342"/>
      <c r="G37" s="342">
        <v>0</v>
      </c>
      <c r="H37" s="342"/>
      <c r="I37" s="342"/>
      <c r="J37" s="342"/>
      <c r="K37" s="342">
        <v>0</v>
      </c>
      <c r="L37" s="342">
        <v>0</v>
      </c>
      <c r="M37" s="342"/>
      <c r="N37" s="344"/>
    </row>
    <row r="38" spans="1:14">
      <c r="A38" s="353" t="s">
        <v>166</v>
      </c>
      <c r="B38" s="342">
        <v>-3.04742104378809E-2</v>
      </c>
      <c r="C38" s="342">
        <v>-2.3613135346625125E-3</v>
      </c>
      <c r="D38" s="342">
        <v>0</v>
      </c>
      <c r="E38" s="342">
        <v>-2.5806953548247469E-3</v>
      </c>
      <c r="F38" s="342"/>
      <c r="G38" s="342">
        <v>-2.5806953548247469E-3</v>
      </c>
      <c r="H38" s="342"/>
      <c r="I38" s="342">
        <v>0</v>
      </c>
      <c r="J38" s="342"/>
      <c r="K38" s="342">
        <v>0</v>
      </c>
      <c r="L38" s="342">
        <v>-4.6841411924277709E-3</v>
      </c>
      <c r="M38" s="342"/>
      <c r="N38" s="344"/>
    </row>
    <row r="39" spans="1:14">
      <c r="A39" s="353" t="s">
        <v>167</v>
      </c>
      <c r="B39" s="342">
        <v>-4.7402038996351425E-3</v>
      </c>
      <c r="C39" s="342">
        <v>0</v>
      </c>
      <c r="D39" s="342"/>
      <c r="E39" s="342">
        <v>0</v>
      </c>
      <c r="F39" s="342"/>
      <c r="G39" s="342">
        <v>0</v>
      </c>
      <c r="H39" s="342"/>
      <c r="I39" s="342">
        <v>0</v>
      </c>
      <c r="J39" s="342"/>
      <c r="K39" s="342">
        <v>0</v>
      </c>
      <c r="L39" s="342">
        <v>0</v>
      </c>
      <c r="M39" s="342"/>
      <c r="N39" s="344">
        <v>0</v>
      </c>
    </row>
    <row r="40" spans="1:14">
      <c r="A40" s="353" t="s">
        <v>168</v>
      </c>
      <c r="B40" s="342">
        <v>-1.7466634637246958E-2</v>
      </c>
      <c r="C40" s="342">
        <v>0</v>
      </c>
      <c r="D40" s="342"/>
      <c r="E40" s="342">
        <v>0</v>
      </c>
      <c r="F40" s="342"/>
      <c r="G40" s="342">
        <v>0</v>
      </c>
      <c r="H40" s="342">
        <v>0</v>
      </c>
      <c r="I40" s="342">
        <v>0</v>
      </c>
      <c r="J40" s="342"/>
      <c r="K40" s="342"/>
      <c r="L40" s="342">
        <v>0</v>
      </c>
      <c r="M40" s="342"/>
      <c r="N40" s="344"/>
    </row>
    <row r="41" spans="1:14" ht="15" thickBot="1">
      <c r="A41" s="356" t="s">
        <v>169</v>
      </c>
      <c r="B41" s="347">
        <v>7.4819263916043433E-2</v>
      </c>
      <c r="C41" s="347">
        <v>-0.25210664460720178</v>
      </c>
      <c r="D41" s="347"/>
      <c r="E41" s="347">
        <v>-0.25210664460720178</v>
      </c>
      <c r="F41" s="347"/>
      <c r="G41" s="347">
        <v>-0.25210664460720178</v>
      </c>
      <c r="H41" s="347"/>
      <c r="I41" s="347">
        <v>-1</v>
      </c>
      <c r="J41" s="347"/>
      <c r="K41" s="347">
        <v>0</v>
      </c>
      <c r="L41" s="347">
        <v>0</v>
      </c>
      <c r="M41" s="347"/>
      <c r="N41" s="349">
        <v>-1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CN46"/>
  <sheetViews>
    <sheetView workbookViewId="0">
      <pane xSplit="1" ySplit="3" topLeftCell="J27" activePane="bottomRight" state="frozen"/>
      <selection pane="topRight" activeCell="B1" sqref="B1"/>
      <selection pane="bottomLeft" activeCell="A3" sqref="A3"/>
      <selection pane="bottomRight" activeCell="V35" sqref="V35"/>
    </sheetView>
  </sheetViews>
  <sheetFormatPr defaultColWidth="9.109375" defaultRowHeight="13.2"/>
  <cols>
    <col min="1" max="1" width="21.33203125" style="17" customWidth="1"/>
    <col min="2" max="2" width="12.88671875" style="17" bestFit="1" customWidth="1"/>
    <col min="3" max="3" width="8.5546875" style="17" customWidth="1"/>
    <col min="4" max="4" width="11.33203125" style="17" bestFit="1" customWidth="1"/>
    <col min="5" max="5" width="9.109375" style="17"/>
    <col min="6" max="6" width="13.109375" style="17" customWidth="1"/>
    <col min="7" max="8" width="9.109375" style="17"/>
    <col min="9" max="9" width="10.33203125" style="16" bestFit="1" customWidth="1"/>
    <col min="10" max="10" width="9.109375" style="17"/>
    <col min="11" max="11" width="12.33203125" style="17" customWidth="1"/>
    <col min="12" max="13" width="9.109375" style="17"/>
    <col min="14" max="14" width="10.33203125" style="16" bestFit="1" customWidth="1"/>
    <col min="15" max="18" width="9.109375" style="17"/>
    <col min="19" max="19" width="10.33203125" style="16" bestFit="1" customWidth="1"/>
    <col min="20" max="23" width="9.109375" style="17"/>
    <col min="24" max="24" width="9.33203125" style="16" bestFit="1" customWidth="1"/>
    <col min="25" max="28" width="9.109375" style="17"/>
    <col min="29" max="29" width="11.33203125" style="16" bestFit="1" customWidth="1"/>
    <col min="30" max="33" width="9.109375" style="17"/>
    <col min="34" max="34" width="10.33203125" style="16" bestFit="1" customWidth="1"/>
    <col min="35" max="38" width="9.109375" style="17"/>
    <col min="39" max="39" width="9.33203125" style="16" bestFit="1" customWidth="1"/>
    <col min="40" max="43" width="9.109375" style="17"/>
    <col min="44" max="44" width="9.33203125" style="16" bestFit="1" customWidth="1"/>
    <col min="45" max="48" width="9.109375" style="17"/>
    <col min="49" max="49" width="9.33203125" style="16" bestFit="1" customWidth="1"/>
    <col min="50" max="16384" width="9.109375" style="17"/>
  </cols>
  <sheetData>
    <row r="1" spans="1:53" ht="13.8" thickBot="1">
      <c r="A1" s="411" t="s">
        <v>285</v>
      </c>
      <c r="B1" s="412"/>
      <c r="C1" s="413"/>
      <c r="D1" s="412"/>
      <c r="E1" s="43"/>
      <c r="F1" s="43"/>
      <c r="G1" s="43"/>
      <c r="H1" s="413"/>
      <c r="I1" s="414"/>
      <c r="J1" s="43"/>
      <c r="K1" s="43"/>
      <c r="L1" s="43"/>
      <c r="M1" s="413"/>
      <c r="N1" s="414"/>
      <c r="O1" s="43"/>
      <c r="P1" s="43"/>
      <c r="Q1" s="43"/>
      <c r="R1" s="413"/>
      <c r="S1" s="415"/>
    </row>
    <row r="2" spans="1:53" ht="14.1" customHeight="1">
      <c r="A2" s="683" t="s">
        <v>0</v>
      </c>
      <c r="B2" s="684" t="s">
        <v>1</v>
      </c>
      <c r="C2" s="685"/>
      <c r="D2" s="684" t="s">
        <v>2</v>
      </c>
      <c r="E2" s="686"/>
      <c r="F2" s="686"/>
      <c r="G2" s="686"/>
      <c r="H2" s="685"/>
      <c r="I2" s="684" t="s">
        <v>3</v>
      </c>
      <c r="J2" s="686"/>
      <c r="K2" s="686"/>
      <c r="L2" s="686"/>
      <c r="M2" s="685"/>
      <c r="N2" s="684" t="s">
        <v>4</v>
      </c>
      <c r="O2" s="686"/>
      <c r="P2" s="686"/>
      <c r="Q2" s="686"/>
      <c r="R2" s="685"/>
      <c r="S2" s="687" t="s">
        <v>5</v>
      </c>
      <c r="T2" s="682"/>
      <c r="U2" s="682"/>
      <c r="V2" s="682"/>
      <c r="W2" s="682"/>
      <c r="X2" s="682" t="s">
        <v>6</v>
      </c>
      <c r="Y2" s="682"/>
      <c r="Z2" s="682"/>
      <c r="AA2" s="682"/>
      <c r="AB2" s="682"/>
      <c r="AC2" s="682" t="s">
        <v>7</v>
      </c>
      <c r="AD2" s="682"/>
      <c r="AE2" s="682"/>
      <c r="AF2" s="682"/>
      <c r="AG2" s="682"/>
      <c r="AH2" s="682" t="s">
        <v>8</v>
      </c>
      <c r="AI2" s="682"/>
      <c r="AJ2" s="682"/>
      <c r="AK2" s="682"/>
      <c r="AL2" s="682"/>
      <c r="AM2" s="682" t="s">
        <v>9</v>
      </c>
      <c r="AN2" s="682"/>
      <c r="AO2" s="682"/>
      <c r="AP2" s="682"/>
      <c r="AQ2" s="682"/>
      <c r="AR2" s="682" t="s">
        <v>10</v>
      </c>
      <c r="AS2" s="682"/>
      <c r="AT2" s="682"/>
      <c r="AU2" s="682"/>
      <c r="AV2" s="682"/>
      <c r="AW2" s="682" t="s">
        <v>11</v>
      </c>
      <c r="AX2" s="682"/>
      <c r="AY2" s="682"/>
      <c r="AZ2" s="682"/>
      <c r="BA2" s="682"/>
    </row>
    <row r="3" spans="1:53" ht="118.8">
      <c r="A3" s="683"/>
      <c r="B3" s="44" t="s">
        <v>12</v>
      </c>
      <c r="C3" s="45" t="s">
        <v>13</v>
      </c>
      <c r="D3" s="44" t="s">
        <v>14</v>
      </c>
      <c r="E3" s="4" t="s">
        <v>91</v>
      </c>
      <c r="F3" s="4" t="s">
        <v>92</v>
      </c>
      <c r="G3" s="5" t="s">
        <v>17</v>
      </c>
      <c r="H3" s="54" t="s">
        <v>18</v>
      </c>
      <c r="I3" s="65" t="s">
        <v>14</v>
      </c>
      <c r="J3" s="4" t="s">
        <v>90</v>
      </c>
      <c r="K3" s="4" t="s">
        <v>93</v>
      </c>
      <c r="L3" s="5" t="s">
        <v>20</v>
      </c>
      <c r="M3" s="54" t="s">
        <v>21</v>
      </c>
      <c r="N3" s="65" t="s">
        <v>14</v>
      </c>
      <c r="O3" s="4" t="s">
        <v>90</v>
      </c>
      <c r="P3" s="4" t="s">
        <v>93</v>
      </c>
      <c r="Q3" s="5" t="s">
        <v>20</v>
      </c>
      <c r="R3" s="54" t="s">
        <v>21</v>
      </c>
      <c r="S3" s="62" t="s">
        <v>14</v>
      </c>
      <c r="T3" s="4" t="s">
        <v>90</v>
      </c>
      <c r="U3" s="4" t="s">
        <v>93</v>
      </c>
      <c r="V3" s="5" t="s">
        <v>20</v>
      </c>
      <c r="W3" s="5" t="s">
        <v>21</v>
      </c>
      <c r="X3" s="6" t="s">
        <v>14</v>
      </c>
      <c r="Y3" s="4" t="s">
        <v>90</v>
      </c>
      <c r="Z3" s="4" t="s">
        <v>93</v>
      </c>
      <c r="AA3" s="5" t="s">
        <v>20</v>
      </c>
      <c r="AB3" s="5" t="s">
        <v>21</v>
      </c>
      <c r="AC3" s="6" t="s">
        <v>14</v>
      </c>
      <c r="AD3" s="4" t="s">
        <v>90</v>
      </c>
      <c r="AE3" s="4" t="s">
        <v>93</v>
      </c>
      <c r="AF3" s="5" t="s">
        <v>20</v>
      </c>
      <c r="AG3" s="5" t="s">
        <v>21</v>
      </c>
      <c r="AH3" s="6" t="s">
        <v>14</v>
      </c>
      <c r="AI3" s="4" t="s">
        <v>90</v>
      </c>
      <c r="AJ3" s="4" t="s">
        <v>93</v>
      </c>
      <c r="AK3" s="5" t="s">
        <v>20</v>
      </c>
      <c r="AL3" s="5" t="s">
        <v>21</v>
      </c>
      <c r="AM3" s="6" t="s">
        <v>14</v>
      </c>
      <c r="AN3" s="4" t="s">
        <v>90</v>
      </c>
      <c r="AO3" s="4" t="s">
        <v>93</v>
      </c>
      <c r="AP3" s="5" t="s">
        <v>20</v>
      </c>
      <c r="AQ3" s="5" t="s">
        <v>21</v>
      </c>
      <c r="AR3" s="6" t="s">
        <v>14</v>
      </c>
      <c r="AS3" s="4" t="s">
        <v>90</v>
      </c>
      <c r="AT3" s="4" t="s">
        <v>93</v>
      </c>
      <c r="AU3" s="5" t="s">
        <v>20</v>
      </c>
      <c r="AV3" s="5" t="s">
        <v>21</v>
      </c>
      <c r="AW3" s="6" t="s">
        <v>14</v>
      </c>
      <c r="AX3" s="4" t="s">
        <v>90</v>
      </c>
      <c r="AY3" s="4" t="s">
        <v>93</v>
      </c>
      <c r="AZ3" s="5" t="s">
        <v>20</v>
      </c>
      <c r="BA3" s="5" t="s">
        <v>21</v>
      </c>
    </row>
    <row r="4" spans="1:53">
      <c r="A4" s="39" t="s">
        <v>22</v>
      </c>
      <c r="B4" s="46">
        <v>1629703</v>
      </c>
      <c r="C4" s="47">
        <v>2</v>
      </c>
      <c r="D4" s="46">
        <v>145296</v>
      </c>
      <c r="E4" s="7">
        <v>1</v>
      </c>
      <c r="F4" s="8">
        <v>8.9154895094382222E-2</v>
      </c>
      <c r="G4" s="8">
        <f>D4/D$40</f>
        <v>0.70312568052147906</v>
      </c>
      <c r="H4" s="55">
        <f>G4</f>
        <v>0.70312568052147906</v>
      </c>
      <c r="I4" s="46">
        <v>23436</v>
      </c>
      <c r="J4" s="7">
        <v>1</v>
      </c>
      <c r="K4" s="8">
        <v>0.16129831516352824</v>
      </c>
      <c r="L4" s="8">
        <f>I4/I$40</f>
        <v>0.73285593670846494</v>
      </c>
      <c r="M4" s="55">
        <f>L4</f>
        <v>0.73285593670846494</v>
      </c>
      <c r="N4" s="46">
        <v>12671</v>
      </c>
      <c r="O4" s="7">
        <v>1</v>
      </c>
      <c r="P4" s="8">
        <v>8.7208181918290939E-2</v>
      </c>
      <c r="Q4" s="8">
        <f>N4/N$40</f>
        <v>0.57125467742662639</v>
      </c>
      <c r="R4" s="55">
        <f>Q4</f>
        <v>0.57125467742662639</v>
      </c>
      <c r="S4" s="42">
        <v>6624</v>
      </c>
      <c r="T4" s="7">
        <v>1</v>
      </c>
      <c r="U4" s="8">
        <v>4.5589692765113973E-2</v>
      </c>
      <c r="V4" s="8">
        <f>S4/S$40</f>
        <v>0.39695571402888474</v>
      </c>
      <c r="W4" s="55">
        <f>V4</f>
        <v>0.39695571402888474</v>
      </c>
      <c r="X4" s="2">
        <v>1660</v>
      </c>
      <c r="Y4" s="7">
        <v>1</v>
      </c>
      <c r="Z4" s="8">
        <v>1.1424953198986896E-2</v>
      </c>
      <c r="AA4" s="8">
        <f>X4/X$40</f>
        <v>0.39476813317479192</v>
      </c>
      <c r="AB4" s="55">
        <f>AA4</f>
        <v>0.39476813317479192</v>
      </c>
      <c r="AC4" s="2">
        <v>91662</v>
      </c>
      <c r="AD4" s="7">
        <v>1</v>
      </c>
      <c r="AE4" s="8">
        <v>0.63086389164188961</v>
      </c>
      <c r="AF4" s="8">
        <f>AC4/AC$40</f>
        <v>0.85916747120080239</v>
      </c>
      <c r="AG4" s="55">
        <f>AF4</f>
        <v>0.85916747120080239</v>
      </c>
      <c r="AH4" s="2">
        <v>5371</v>
      </c>
      <c r="AI4" s="7">
        <v>1</v>
      </c>
      <c r="AJ4" s="8">
        <v>3.6965917850456997E-2</v>
      </c>
      <c r="AK4" s="8">
        <f>AH4/AH$40</f>
        <v>0.52667189645028434</v>
      </c>
      <c r="AL4" s="55">
        <f>AK4</f>
        <v>0.52667189645028434</v>
      </c>
      <c r="AM4" s="2">
        <v>2244</v>
      </c>
      <c r="AN4" s="7">
        <v>1</v>
      </c>
      <c r="AO4" s="8">
        <v>1.5444334324413611E-2</v>
      </c>
      <c r="AP4" s="8">
        <f>AM4/AM$40</f>
        <v>0.33136444181925578</v>
      </c>
      <c r="AQ4" s="55">
        <f>AP4</f>
        <v>0.33136444181925578</v>
      </c>
      <c r="AR4" s="2">
        <v>814</v>
      </c>
      <c r="AS4" s="7">
        <v>2</v>
      </c>
      <c r="AT4" s="8">
        <v>5.602356568659839E-3</v>
      </c>
      <c r="AU4" s="8">
        <f>AR4/AR$40</f>
        <v>0.31223628691983124</v>
      </c>
      <c r="AV4" s="55">
        <f>AU4</f>
        <v>0.31223628691983124</v>
      </c>
      <c r="AW4" s="2">
        <v>814</v>
      </c>
      <c r="AX4" s="7">
        <v>3</v>
      </c>
      <c r="AY4" s="8">
        <v>5.602356568659839E-3</v>
      </c>
      <c r="AZ4" s="8">
        <f>AW4/AW$40</f>
        <v>0.15280645766848133</v>
      </c>
      <c r="BA4" s="55">
        <f>AZ4</f>
        <v>0.15280645766848133</v>
      </c>
    </row>
    <row r="5" spans="1:53">
      <c r="A5" s="52" t="s">
        <v>73</v>
      </c>
      <c r="B5" s="50">
        <v>746019</v>
      </c>
      <c r="C5" s="47">
        <v>4</v>
      </c>
      <c r="D5" s="48">
        <v>18092</v>
      </c>
      <c r="E5" s="7">
        <v>2</v>
      </c>
      <c r="F5" s="11">
        <v>2.4251393061034639E-2</v>
      </c>
      <c r="G5" s="8">
        <f>D5/D$40</f>
        <v>8.7551961595602079E-2</v>
      </c>
      <c r="H5" s="63">
        <f>H4+G5</f>
        <v>0.79067764211708114</v>
      </c>
      <c r="I5" s="68">
        <v>835</v>
      </c>
      <c r="J5" s="7">
        <v>6</v>
      </c>
      <c r="K5" s="11">
        <v>4.6152995799248288E-2</v>
      </c>
      <c r="L5" s="8">
        <f>I5/I$40</f>
        <v>2.6110885268457427E-2</v>
      </c>
      <c r="M5" s="63">
        <f>M4+L5</f>
        <v>0.75896682197692233</v>
      </c>
      <c r="N5" s="68">
        <v>8411</v>
      </c>
      <c r="O5" s="7">
        <v>2</v>
      </c>
      <c r="P5" s="11">
        <v>0.46490161397302676</v>
      </c>
      <c r="Q5" s="8">
        <f>N5/N$40</f>
        <v>0.37919841305621926</v>
      </c>
      <c r="R5" s="63">
        <f>R4+Q5</f>
        <v>0.95045309048284565</v>
      </c>
      <c r="S5" s="69">
        <v>2139</v>
      </c>
      <c r="T5" s="7">
        <v>3</v>
      </c>
      <c r="U5" s="11">
        <v>0.11822905151448154</v>
      </c>
      <c r="V5" s="8">
        <f>S5/S$40</f>
        <v>0.12818361598849404</v>
      </c>
      <c r="W5" s="63">
        <f>W4+V5</f>
        <v>0.52513933001737878</v>
      </c>
      <c r="X5" s="70">
        <v>958</v>
      </c>
      <c r="Y5" s="7">
        <v>2</v>
      </c>
      <c r="Z5" s="11">
        <v>5.2951580809197436E-2</v>
      </c>
      <c r="AA5" s="8">
        <f>X5/X$40</f>
        <v>0.22782401902497026</v>
      </c>
      <c r="AB5" s="63">
        <f>AB4+AA5</f>
        <v>0.62259215219976216</v>
      </c>
      <c r="AC5" s="70">
        <v>2137</v>
      </c>
      <c r="AD5" s="7">
        <v>4</v>
      </c>
      <c r="AE5" s="11">
        <v>0.11811850541675879</v>
      </c>
      <c r="AF5" s="8">
        <f>AC5/AC$40</f>
        <v>2.0030556675133801E-2</v>
      </c>
      <c r="AG5" s="63">
        <f>AG4+AF5</f>
        <v>0.87919802787593615</v>
      </c>
      <c r="AH5" s="70">
        <v>1958</v>
      </c>
      <c r="AI5" s="7">
        <v>2</v>
      </c>
      <c r="AJ5" s="11">
        <v>0.10822462967057263</v>
      </c>
      <c r="AK5" s="8">
        <f>AH5/AH$40</f>
        <v>0.19199843106491468</v>
      </c>
      <c r="AL5" s="63">
        <f>AL4+AK5</f>
        <v>0.71867032751519899</v>
      </c>
      <c r="AM5" s="70">
        <v>671</v>
      </c>
      <c r="AN5" s="7">
        <v>3</v>
      </c>
      <c r="AO5" s="11">
        <v>3.7088215785982752E-2</v>
      </c>
      <c r="AP5" s="8">
        <f>AM5/AM$40</f>
        <v>9.9084465445953923E-2</v>
      </c>
      <c r="AQ5" s="63">
        <f>AQ4+AP5</f>
        <v>0.43044890726520968</v>
      </c>
      <c r="AR5" s="70">
        <v>409</v>
      </c>
      <c r="AS5" s="7">
        <v>3</v>
      </c>
      <c r="AT5" s="11">
        <v>2.2606676984302455E-2</v>
      </c>
      <c r="AU5" s="8">
        <f>AR5/AR$40</f>
        <v>0.15688530878404297</v>
      </c>
      <c r="AV5" s="63">
        <f>AV4+AU5</f>
        <v>0.46912159570387424</v>
      </c>
      <c r="AW5" s="70">
        <v>574</v>
      </c>
      <c r="AX5" s="7">
        <v>4</v>
      </c>
      <c r="AY5" s="11">
        <v>3.1726730046429362E-2</v>
      </c>
      <c r="AZ5" s="8">
        <f>AW5/AW$40</f>
        <v>0.10775295663600526</v>
      </c>
      <c r="BA5" s="63">
        <f>BA4+AZ5</f>
        <v>0.26055941430448659</v>
      </c>
    </row>
    <row r="6" spans="1:53">
      <c r="A6" s="52" t="s">
        <v>72</v>
      </c>
      <c r="B6" s="50">
        <v>75748</v>
      </c>
      <c r="C6" s="47">
        <v>15</v>
      </c>
      <c r="D6" s="48">
        <v>13183</v>
      </c>
      <c r="E6" s="7">
        <v>3</v>
      </c>
      <c r="F6" s="11">
        <v>0.17403759835243174</v>
      </c>
      <c r="G6" s="8">
        <f t="shared" ref="G6:G39" si="0">D6/D$40</f>
        <v>6.3796015350144938E-2</v>
      </c>
      <c r="H6" s="63">
        <f t="shared" ref="H6:H39" si="1">H5+G6</f>
        <v>0.85447365746722603</v>
      </c>
      <c r="I6" s="68">
        <v>1939</v>
      </c>
      <c r="J6" s="7">
        <v>2</v>
      </c>
      <c r="K6" s="11">
        <v>0.14708336493969507</v>
      </c>
      <c r="L6" s="8">
        <f t="shared" ref="L6:L39" si="2">I6/I$40</f>
        <v>6.0633540761124489E-2</v>
      </c>
      <c r="M6" s="63">
        <f t="shared" ref="M6:M39" si="3">M5+L6</f>
        <v>0.81960036273804682</v>
      </c>
      <c r="N6" s="68">
        <v>726</v>
      </c>
      <c r="O6" s="7">
        <v>3</v>
      </c>
      <c r="P6" s="11">
        <v>5.5070924675718731E-2</v>
      </c>
      <c r="Q6" s="8">
        <f t="shared" ref="Q6:Q39" si="4">N6/N$40</f>
        <v>3.2730715477210223E-2</v>
      </c>
      <c r="R6" s="63">
        <f t="shared" ref="R6:R39" si="5">R5+Q6</f>
        <v>0.98318380596005583</v>
      </c>
      <c r="S6" s="69">
        <v>1270</v>
      </c>
      <c r="T6" s="7">
        <v>4</v>
      </c>
      <c r="U6" s="11">
        <v>9.6336190548433592E-2</v>
      </c>
      <c r="V6" s="8">
        <f t="shared" ref="V6:V39" si="6">S6/S$40</f>
        <v>7.6107149277880981E-2</v>
      </c>
      <c r="W6" s="63">
        <f t="shared" ref="W6:W39" si="7">W5+V6</f>
        <v>0.60124647929525976</v>
      </c>
      <c r="X6" s="70">
        <v>224</v>
      </c>
      <c r="Y6" s="7">
        <v>4</v>
      </c>
      <c r="Z6" s="11">
        <v>1.6991580065235531E-2</v>
      </c>
      <c r="AA6" s="8">
        <f t="shared" ref="AA6:AA39" si="8">X6/X$40</f>
        <v>5.326991676575505E-2</v>
      </c>
      <c r="AB6" s="63">
        <f t="shared" ref="AB6:AB39" si="9">AB5+AA6</f>
        <v>0.67586206896551726</v>
      </c>
      <c r="AC6" s="70">
        <v>3658</v>
      </c>
      <c r="AD6" s="7">
        <v>3</v>
      </c>
      <c r="AE6" s="11">
        <v>0.2774785708867481</v>
      </c>
      <c r="AF6" s="8">
        <f t="shared" ref="AF6:AF39" si="10">AC6/AC$40</f>
        <v>3.4287213999831284E-2</v>
      </c>
      <c r="AG6" s="63">
        <f t="shared" ref="AG6:AG39" si="11">AG5+AF6</f>
        <v>0.91348524187576741</v>
      </c>
      <c r="AH6" s="70">
        <v>226</v>
      </c>
      <c r="AI6" s="7">
        <v>5</v>
      </c>
      <c r="AJ6" s="11">
        <v>1.7143290601532277E-2</v>
      </c>
      <c r="AK6" s="8">
        <f t="shared" ref="AK6:AK39" si="12">AH6/AH$40</f>
        <v>2.216120808001569E-2</v>
      </c>
      <c r="AL6" s="63">
        <f t="shared" ref="AL6:AL39" si="13">AL5+AK6</f>
        <v>0.74083153559521464</v>
      </c>
      <c r="AM6" s="70">
        <v>2047</v>
      </c>
      <c r="AN6" s="7">
        <v>2</v>
      </c>
      <c r="AO6" s="11">
        <v>0.15527573389971933</v>
      </c>
      <c r="AP6" s="8">
        <f t="shared" ref="AP6:AP39" si="14">AM6/AM$40</f>
        <v>0.30227406969875958</v>
      </c>
      <c r="AQ6" s="63">
        <f t="shared" ref="AQ6:AQ39" si="15">AQ5+AP6</f>
        <v>0.73272297696396926</v>
      </c>
      <c r="AR6" s="70">
        <v>1170</v>
      </c>
      <c r="AS6" s="7">
        <v>1</v>
      </c>
      <c r="AT6" s="11">
        <v>8.8750663733596302E-2</v>
      </c>
      <c r="AU6" s="8">
        <f t="shared" ref="AU6:AU39" si="16">AR6/AR$40</f>
        <v>0.4487917146144994</v>
      </c>
      <c r="AV6" s="63">
        <f t="shared" ref="AV6:AV39" si="17">AV5+AU6</f>
        <v>0.91791331031837364</v>
      </c>
      <c r="AW6" s="70">
        <v>1923</v>
      </c>
      <c r="AX6" s="7">
        <v>1</v>
      </c>
      <c r="AY6" s="11">
        <v>0.1458696806493211</v>
      </c>
      <c r="AZ6" s="8">
        <f t="shared" ref="AZ6:AZ39" si="18">AW6/AW$40</f>
        <v>0.36099117702271449</v>
      </c>
      <c r="BA6" s="63">
        <f t="shared" ref="BA6:BA39" si="19">BA5+AZ6</f>
        <v>0.62155059132720103</v>
      </c>
    </row>
    <row r="7" spans="1:53">
      <c r="A7" s="56" t="s">
        <v>23</v>
      </c>
      <c r="B7" s="61">
        <v>2381513</v>
      </c>
      <c r="C7" s="47">
        <v>1</v>
      </c>
      <c r="D7" s="61">
        <v>7545</v>
      </c>
      <c r="E7" s="7">
        <v>4</v>
      </c>
      <c r="F7" s="11">
        <v>3.1681540264529313E-3</v>
      </c>
      <c r="G7" s="8">
        <f t="shared" si="0"/>
        <v>3.6512245757175418E-2</v>
      </c>
      <c r="H7" s="63">
        <f t="shared" si="1"/>
        <v>0.89098590322440141</v>
      </c>
      <c r="I7" s="46">
        <v>327</v>
      </c>
      <c r="J7" s="7">
        <v>9</v>
      </c>
      <c r="K7" s="11">
        <v>4.3339960238568585E-2</v>
      </c>
      <c r="L7" s="8">
        <f t="shared" si="2"/>
        <v>1.0225460458425841E-2</v>
      </c>
      <c r="M7" s="63">
        <f t="shared" si="3"/>
        <v>0.82982582319647269</v>
      </c>
      <c r="N7" s="46">
        <v>47</v>
      </c>
      <c r="O7" s="7">
        <v>7</v>
      </c>
      <c r="P7" s="11">
        <v>6.2292909211398278E-3</v>
      </c>
      <c r="Q7" s="8">
        <f t="shared" si="4"/>
        <v>2.1189306162932241E-3</v>
      </c>
      <c r="R7" s="63">
        <f t="shared" si="5"/>
        <v>0.98530273657634904</v>
      </c>
      <c r="S7" s="58">
        <v>1166</v>
      </c>
      <c r="T7" s="7">
        <v>5</v>
      </c>
      <c r="U7" s="11">
        <v>0.15453943008614976</v>
      </c>
      <c r="V7" s="8">
        <f t="shared" si="6"/>
        <v>6.9874752801582077E-2</v>
      </c>
      <c r="W7" s="63">
        <f t="shared" si="7"/>
        <v>0.67112123209684182</v>
      </c>
      <c r="X7" s="10">
        <v>0</v>
      </c>
      <c r="Y7" s="7">
        <v>22</v>
      </c>
      <c r="Z7" s="11">
        <v>0</v>
      </c>
      <c r="AA7" s="8">
        <f t="shared" si="8"/>
        <v>0</v>
      </c>
      <c r="AB7" s="63">
        <f t="shared" si="9"/>
        <v>0.67586206896551726</v>
      </c>
      <c r="AC7" s="10">
        <v>5655</v>
      </c>
      <c r="AD7" s="7">
        <v>2</v>
      </c>
      <c r="AE7" s="11">
        <v>0.74950298210735589</v>
      </c>
      <c r="AF7" s="8">
        <f t="shared" si="10"/>
        <v>5.3005520822593195E-2</v>
      </c>
      <c r="AG7" s="63">
        <f t="shared" si="11"/>
        <v>0.96649076269836065</v>
      </c>
      <c r="AH7" s="10">
        <v>0</v>
      </c>
      <c r="AI7" s="7">
        <v>24</v>
      </c>
      <c r="AJ7" s="11">
        <v>0</v>
      </c>
      <c r="AK7" s="8">
        <f t="shared" si="12"/>
        <v>0</v>
      </c>
      <c r="AL7" s="63">
        <f t="shared" si="13"/>
        <v>0.74083153559521464</v>
      </c>
      <c r="AM7" s="10">
        <v>244</v>
      </c>
      <c r="AN7" s="7">
        <v>7</v>
      </c>
      <c r="AO7" s="11">
        <v>3.2339297548045064E-2</v>
      </c>
      <c r="AP7" s="8">
        <f t="shared" si="14"/>
        <v>3.6030714707619607E-2</v>
      </c>
      <c r="AQ7" s="63">
        <f t="shared" si="15"/>
        <v>0.76875369167158891</v>
      </c>
      <c r="AR7" s="10">
        <v>33</v>
      </c>
      <c r="AS7" s="7">
        <v>5</v>
      </c>
      <c r="AT7" s="11">
        <v>4.3737574552683896E-3</v>
      </c>
      <c r="AU7" s="8">
        <f t="shared" si="16"/>
        <v>1.2658227848101266E-2</v>
      </c>
      <c r="AV7" s="63">
        <f t="shared" si="17"/>
        <v>0.93057153816647487</v>
      </c>
      <c r="AW7" s="10">
        <v>73</v>
      </c>
      <c r="AX7" s="7">
        <v>10</v>
      </c>
      <c r="AY7" s="11">
        <v>9.6752816434724984E-3</v>
      </c>
      <c r="AZ7" s="8">
        <f t="shared" si="18"/>
        <v>1.370377323071147E-2</v>
      </c>
      <c r="BA7" s="63">
        <f t="shared" si="19"/>
        <v>0.63525436455791251</v>
      </c>
    </row>
    <row r="8" spans="1:53">
      <c r="A8" s="39" t="s">
        <v>24</v>
      </c>
      <c r="B8" s="46">
        <v>1112278</v>
      </c>
      <c r="C8" s="47">
        <v>3</v>
      </c>
      <c r="D8" s="46">
        <v>6620</v>
      </c>
      <c r="E8" s="7">
        <v>5</v>
      </c>
      <c r="F8" s="8">
        <v>5.9517494727037669E-3</v>
      </c>
      <c r="G8" s="8">
        <f t="shared" si="0"/>
        <v>3.2035926694831185E-2</v>
      </c>
      <c r="H8" s="63">
        <f t="shared" si="1"/>
        <v>0.92302182991923254</v>
      </c>
      <c r="I8" s="46">
        <v>957</v>
      </c>
      <c r="J8" s="7">
        <v>5</v>
      </c>
      <c r="K8" s="8">
        <v>0.1445619335347432</v>
      </c>
      <c r="L8" s="8">
        <f t="shared" si="2"/>
        <v>2.9925888864567374E-2</v>
      </c>
      <c r="M8" s="63">
        <f t="shared" si="3"/>
        <v>0.85975171206104006</v>
      </c>
      <c r="N8" s="46">
        <v>104</v>
      </c>
      <c r="O8" s="7">
        <v>4</v>
      </c>
      <c r="P8" s="8">
        <v>1.5709969788519639E-2</v>
      </c>
      <c r="Q8" s="8">
        <f t="shared" si="4"/>
        <v>4.688697533925432E-3</v>
      </c>
      <c r="R8" s="63">
        <f t="shared" si="5"/>
        <v>0.98999143411027446</v>
      </c>
      <c r="S8" s="42">
        <v>2296</v>
      </c>
      <c r="T8" s="7">
        <v>2</v>
      </c>
      <c r="U8" s="8">
        <v>0.34682779456193352</v>
      </c>
      <c r="V8" s="8">
        <f t="shared" si="6"/>
        <v>0.13759213759213759</v>
      </c>
      <c r="W8" s="63">
        <f t="shared" si="7"/>
        <v>0.80871336968897944</v>
      </c>
      <c r="X8" s="2">
        <v>191</v>
      </c>
      <c r="Y8" s="7">
        <v>6</v>
      </c>
      <c r="Z8" s="8">
        <v>2.8851963746223563E-2</v>
      </c>
      <c r="AA8" s="8">
        <f t="shared" si="8"/>
        <v>4.5422116527942924E-2</v>
      </c>
      <c r="AB8" s="63">
        <f t="shared" si="9"/>
        <v>0.72128418549346018</v>
      </c>
      <c r="AC8" s="2">
        <v>784</v>
      </c>
      <c r="AD8" s="7">
        <v>6</v>
      </c>
      <c r="AE8" s="8">
        <v>0.11842900302114803</v>
      </c>
      <c r="AF8" s="8">
        <f t="shared" si="10"/>
        <v>7.3485991732825931E-3</v>
      </c>
      <c r="AG8" s="63">
        <f t="shared" si="11"/>
        <v>0.97383936187164322</v>
      </c>
      <c r="AH8" s="2">
        <v>861</v>
      </c>
      <c r="AI8" s="7">
        <v>4</v>
      </c>
      <c r="AJ8" s="8">
        <v>0.13006042296072506</v>
      </c>
      <c r="AK8" s="8">
        <f t="shared" si="12"/>
        <v>8.4428319278289865E-2</v>
      </c>
      <c r="AL8" s="63">
        <f t="shared" si="13"/>
        <v>0.82525985487350451</v>
      </c>
      <c r="AM8" s="2">
        <v>456</v>
      </c>
      <c r="AN8" s="7">
        <v>4</v>
      </c>
      <c r="AO8" s="8">
        <v>6.8882175226586101E-2</v>
      </c>
      <c r="AP8" s="8">
        <f t="shared" si="14"/>
        <v>6.7336089781453043E-2</v>
      </c>
      <c r="AQ8" s="63">
        <f t="shared" si="15"/>
        <v>0.83608978145304191</v>
      </c>
      <c r="AR8" s="2">
        <v>14</v>
      </c>
      <c r="AS8" s="7">
        <v>9</v>
      </c>
      <c r="AT8" s="8">
        <v>2.1148036253776435E-3</v>
      </c>
      <c r="AU8" s="8">
        <f t="shared" si="16"/>
        <v>5.370157268891446E-3</v>
      </c>
      <c r="AV8" s="63">
        <f t="shared" si="17"/>
        <v>0.93594169543536632</v>
      </c>
      <c r="AW8" s="2">
        <v>957</v>
      </c>
      <c r="AX8" s="7">
        <v>2</v>
      </c>
      <c r="AY8" s="8">
        <v>0.1445619335347432</v>
      </c>
      <c r="AZ8" s="8">
        <f t="shared" si="18"/>
        <v>0.1796508353669983</v>
      </c>
      <c r="BA8" s="63">
        <f t="shared" si="19"/>
        <v>0.81490519992491084</v>
      </c>
    </row>
    <row r="9" spans="1:53">
      <c r="A9" s="40" t="s">
        <v>25</v>
      </c>
      <c r="B9" s="46">
        <v>18080</v>
      </c>
      <c r="C9" s="47">
        <v>27</v>
      </c>
      <c r="D9" s="61">
        <v>4381</v>
      </c>
      <c r="E9" s="7">
        <v>6</v>
      </c>
      <c r="F9" s="13">
        <v>0.24231194690265487</v>
      </c>
      <c r="G9" s="8">
        <f t="shared" si="0"/>
        <v>2.120081493203254E-2</v>
      </c>
      <c r="H9" s="63">
        <f t="shared" si="1"/>
        <v>0.94422264485126506</v>
      </c>
      <c r="I9" s="46">
        <v>1301</v>
      </c>
      <c r="J9" s="7">
        <v>4</v>
      </c>
      <c r="K9" s="13">
        <v>0.29696416343300619</v>
      </c>
      <c r="L9" s="8">
        <f t="shared" si="2"/>
        <v>4.0682948184746243E-2</v>
      </c>
      <c r="M9" s="63">
        <f t="shared" si="3"/>
        <v>0.90043466024578633</v>
      </c>
      <c r="N9" s="46">
        <v>59</v>
      </c>
      <c r="O9" s="7">
        <v>6</v>
      </c>
      <c r="P9" s="13">
        <v>1.3467244921250857E-2</v>
      </c>
      <c r="Q9" s="8">
        <f t="shared" si="4"/>
        <v>2.6599341779000047E-3</v>
      </c>
      <c r="R9" s="63">
        <f t="shared" si="5"/>
        <v>0.99265136828817446</v>
      </c>
      <c r="S9" s="42">
        <v>90</v>
      </c>
      <c r="T9" s="7">
        <v>15</v>
      </c>
      <c r="U9" s="13">
        <v>2.054325496461995E-2</v>
      </c>
      <c r="V9" s="8">
        <f t="shared" si="6"/>
        <v>5.3934200275663688E-3</v>
      </c>
      <c r="W9" s="63">
        <f t="shared" si="7"/>
        <v>0.81410678971654582</v>
      </c>
      <c r="X9" s="2">
        <v>555</v>
      </c>
      <c r="Y9" s="7">
        <v>3</v>
      </c>
      <c r="Z9" s="13">
        <v>0.12668340561515637</v>
      </c>
      <c r="AA9" s="8">
        <f t="shared" si="8"/>
        <v>0.13198573127229488</v>
      </c>
      <c r="AB9" s="63">
        <f t="shared" si="9"/>
        <v>0.85326991676575503</v>
      </c>
      <c r="AC9" s="2">
        <v>1211</v>
      </c>
      <c r="AD9" s="7">
        <v>5</v>
      </c>
      <c r="AE9" s="13">
        <v>0.27642090846838624</v>
      </c>
      <c r="AF9" s="8">
        <f t="shared" si="10"/>
        <v>1.1350961223016862E-2</v>
      </c>
      <c r="AG9" s="63">
        <f t="shared" si="11"/>
        <v>0.98519032309466004</v>
      </c>
      <c r="AH9" s="2">
        <v>1085</v>
      </c>
      <c r="AI9" s="7">
        <v>3</v>
      </c>
      <c r="AJ9" s="13">
        <v>0.24766035151791829</v>
      </c>
      <c r="AK9" s="8">
        <f t="shared" si="12"/>
        <v>0.1063934104726417</v>
      </c>
      <c r="AL9" s="63">
        <f t="shared" si="13"/>
        <v>0.93165326534614623</v>
      </c>
      <c r="AM9" s="2">
        <v>0</v>
      </c>
      <c r="AN9" s="7"/>
      <c r="AO9" s="13">
        <v>0</v>
      </c>
      <c r="AP9" s="8">
        <f t="shared" si="14"/>
        <v>0</v>
      </c>
      <c r="AQ9" s="63">
        <f t="shared" si="15"/>
        <v>0.83608978145304191</v>
      </c>
      <c r="AR9" s="2">
        <v>27</v>
      </c>
      <c r="AS9" s="7">
        <v>6</v>
      </c>
      <c r="AT9" s="13">
        <v>6.1629764893859846E-3</v>
      </c>
      <c r="AU9" s="8">
        <f t="shared" si="16"/>
        <v>1.0356731875719217E-2</v>
      </c>
      <c r="AV9" s="63">
        <f t="shared" si="17"/>
        <v>0.94629842731108549</v>
      </c>
      <c r="AW9" s="2">
        <v>53</v>
      </c>
      <c r="AX9" s="7">
        <v>12</v>
      </c>
      <c r="AY9" s="13">
        <v>1.2097694590276193E-2</v>
      </c>
      <c r="AZ9" s="8">
        <f t="shared" si="18"/>
        <v>9.9493148113384642E-3</v>
      </c>
      <c r="BA9" s="63">
        <f t="shared" si="19"/>
        <v>0.82485451473624927</v>
      </c>
    </row>
    <row r="10" spans="1:53">
      <c r="A10" s="39" t="s">
        <v>26</v>
      </c>
      <c r="B10" s="46">
        <v>258534</v>
      </c>
      <c r="C10" s="47">
        <v>7</v>
      </c>
      <c r="D10" s="46">
        <v>2322</v>
      </c>
      <c r="E10" s="7">
        <v>7</v>
      </c>
      <c r="F10" s="8">
        <v>8.98141056882267E-3</v>
      </c>
      <c r="G10" s="8">
        <f t="shared" si="0"/>
        <v>1.1236770662446828E-2</v>
      </c>
      <c r="H10" s="63">
        <f t="shared" si="1"/>
        <v>0.95545941551371194</v>
      </c>
      <c r="I10" s="46">
        <v>1581</v>
      </c>
      <c r="J10" s="7">
        <v>3</v>
      </c>
      <c r="K10" s="8">
        <v>0.68087855297157618</v>
      </c>
      <c r="L10" s="8">
        <f t="shared" si="2"/>
        <v>4.9438694143031363E-2</v>
      </c>
      <c r="M10" s="63">
        <f t="shared" si="3"/>
        <v>0.9498733543888177</v>
      </c>
      <c r="N10" s="46">
        <v>0</v>
      </c>
      <c r="O10" s="7">
        <v>12</v>
      </c>
      <c r="P10" s="8">
        <v>0</v>
      </c>
      <c r="Q10" s="8">
        <f t="shared" si="4"/>
        <v>0</v>
      </c>
      <c r="R10" s="63">
        <f t="shared" si="5"/>
        <v>0.99265136828817446</v>
      </c>
      <c r="S10" s="42">
        <v>96</v>
      </c>
      <c r="T10" s="7">
        <v>14</v>
      </c>
      <c r="U10" s="8">
        <v>4.1343669250645997E-2</v>
      </c>
      <c r="V10" s="8">
        <f t="shared" si="6"/>
        <v>5.7529813627374606E-3</v>
      </c>
      <c r="W10" s="63">
        <f t="shared" si="7"/>
        <v>0.81985977107928332</v>
      </c>
      <c r="X10" s="2">
        <v>38</v>
      </c>
      <c r="Y10" s="7">
        <v>11</v>
      </c>
      <c r="Z10" s="8">
        <v>1.636520241171404E-2</v>
      </c>
      <c r="AA10" s="8">
        <f t="shared" si="8"/>
        <v>9.0368608799048754E-3</v>
      </c>
      <c r="AB10" s="63">
        <f t="shared" si="9"/>
        <v>0.86230677764565988</v>
      </c>
      <c r="AC10" s="2">
        <v>248</v>
      </c>
      <c r="AD10" s="7">
        <v>10</v>
      </c>
      <c r="AE10" s="8">
        <v>0.10680447889750215</v>
      </c>
      <c r="AF10" s="8">
        <f t="shared" si="10"/>
        <v>2.3245568813444937E-3</v>
      </c>
      <c r="AG10" s="63">
        <f t="shared" si="11"/>
        <v>0.98751487997600451</v>
      </c>
      <c r="AH10" s="2">
        <v>113</v>
      </c>
      <c r="AI10" s="7">
        <v>7</v>
      </c>
      <c r="AJ10" s="8">
        <v>4.8664944013781221E-2</v>
      </c>
      <c r="AK10" s="8">
        <f t="shared" si="12"/>
        <v>1.1080604040007845E-2</v>
      </c>
      <c r="AL10" s="63">
        <f t="shared" si="13"/>
        <v>0.94273386938615411</v>
      </c>
      <c r="AM10" s="2">
        <v>246</v>
      </c>
      <c r="AN10" s="7">
        <v>6</v>
      </c>
      <c r="AO10" s="8">
        <v>0.10594315245478036</v>
      </c>
      <c r="AP10" s="8">
        <f t="shared" si="14"/>
        <v>3.6326048434731244E-2</v>
      </c>
      <c r="AQ10" s="63">
        <f t="shared" si="15"/>
        <v>0.87241582988777311</v>
      </c>
      <c r="AR10" s="2">
        <v>0</v>
      </c>
      <c r="AS10" s="7">
        <v>12</v>
      </c>
      <c r="AT10" s="8">
        <v>0</v>
      </c>
      <c r="AU10" s="8">
        <f t="shared" si="16"/>
        <v>0</v>
      </c>
      <c r="AV10" s="63">
        <f t="shared" si="17"/>
        <v>0.94629842731108549</v>
      </c>
      <c r="AW10" s="2"/>
      <c r="AX10" s="7">
        <v>23</v>
      </c>
      <c r="AY10" s="8">
        <v>0</v>
      </c>
      <c r="AZ10" s="8">
        <f t="shared" si="18"/>
        <v>0</v>
      </c>
      <c r="BA10" s="63">
        <f t="shared" si="19"/>
        <v>0.82485451473624927</v>
      </c>
    </row>
    <row r="11" spans="1:53">
      <c r="A11" s="52" t="s">
        <v>74</v>
      </c>
      <c r="B11" s="50">
        <v>26466</v>
      </c>
      <c r="C11" s="47">
        <v>25</v>
      </c>
      <c r="D11" s="48">
        <v>2298</v>
      </c>
      <c r="E11" s="7">
        <v>8</v>
      </c>
      <c r="F11" s="11">
        <v>8.6828383586488325E-2</v>
      </c>
      <c r="G11" s="8">
        <f t="shared" si="0"/>
        <v>1.1120628330018438E-2</v>
      </c>
      <c r="H11" s="63">
        <f t="shared" si="1"/>
        <v>0.96658004384373042</v>
      </c>
      <c r="I11" s="68">
        <v>392</v>
      </c>
      <c r="J11" s="7">
        <v>8</v>
      </c>
      <c r="K11" s="11">
        <v>0.17058311575282856</v>
      </c>
      <c r="L11" s="8">
        <f t="shared" si="2"/>
        <v>1.2258044341599175E-2</v>
      </c>
      <c r="M11" s="63">
        <f t="shared" si="3"/>
        <v>0.96213139873041686</v>
      </c>
      <c r="N11" s="68">
        <v>87</v>
      </c>
      <c r="O11" s="7">
        <v>5</v>
      </c>
      <c r="P11" s="11">
        <v>3.7859007832898174E-2</v>
      </c>
      <c r="Q11" s="8">
        <f t="shared" si="4"/>
        <v>3.9222758216491595E-3</v>
      </c>
      <c r="R11" s="63">
        <f t="shared" si="5"/>
        <v>0.99657364410982363</v>
      </c>
      <c r="S11" s="69">
        <v>742</v>
      </c>
      <c r="T11" s="7">
        <v>6</v>
      </c>
      <c r="U11" s="11">
        <v>0.32288946910356831</v>
      </c>
      <c r="V11" s="8">
        <f t="shared" si="6"/>
        <v>4.4465751782824955E-2</v>
      </c>
      <c r="W11" s="63">
        <f t="shared" si="7"/>
        <v>0.86432552286210829</v>
      </c>
      <c r="X11" s="70">
        <v>94</v>
      </c>
      <c r="Y11" s="7">
        <v>7</v>
      </c>
      <c r="Z11" s="11">
        <v>4.0905134899912966E-2</v>
      </c>
      <c r="AA11" s="8">
        <f t="shared" si="8"/>
        <v>2.235434007134364E-2</v>
      </c>
      <c r="AB11" s="63">
        <f t="shared" si="9"/>
        <v>0.88466111771700351</v>
      </c>
      <c r="AC11" s="70">
        <v>560</v>
      </c>
      <c r="AD11" s="7">
        <v>7</v>
      </c>
      <c r="AE11" s="11">
        <v>0.24369016536118362</v>
      </c>
      <c r="AF11" s="8">
        <f t="shared" si="10"/>
        <v>5.2489994094875661E-3</v>
      </c>
      <c r="AG11" s="63">
        <f t="shared" si="11"/>
        <v>0.99276387938549204</v>
      </c>
      <c r="AH11" s="70">
        <v>125</v>
      </c>
      <c r="AI11" s="7">
        <v>6</v>
      </c>
      <c r="AJ11" s="11">
        <v>5.4395126196692775E-2</v>
      </c>
      <c r="AK11" s="8">
        <f t="shared" si="12"/>
        <v>1.2257305353990978E-2</v>
      </c>
      <c r="AL11" s="63">
        <f t="shared" si="13"/>
        <v>0.95499117474014505</v>
      </c>
      <c r="AM11" s="70">
        <v>81</v>
      </c>
      <c r="AN11" s="7">
        <v>10</v>
      </c>
      <c r="AO11" s="11">
        <v>3.5248041775456922E-2</v>
      </c>
      <c r="AP11" s="8">
        <f t="shared" si="14"/>
        <v>1.1961015948021264E-2</v>
      </c>
      <c r="AQ11" s="63">
        <f t="shared" si="15"/>
        <v>0.88437684583579435</v>
      </c>
      <c r="AR11" s="70">
        <v>19</v>
      </c>
      <c r="AS11" s="7">
        <v>8</v>
      </c>
      <c r="AT11" s="11">
        <v>8.2680591818973023E-3</v>
      </c>
      <c r="AU11" s="8">
        <f t="shared" si="16"/>
        <v>7.2880705792098197E-3</v>
      </c>
      <c r="AV11" s="63">
        <f t="shared" si="17"/>
        <v>0.95358649789029526</v>
      </c>
      <c r="AW11" s="70">
        <v>198</v>
      </c>
      <c r="AX11" s="7">
        <v>6</v>
      </c>
      <c r="AY11" s="11">
        <v>8.6161879895561358E-2</v>
      </c>
      <c r="AZ11" s="8">
        <f t="shared" si="18"/>
        <v>3.7169138351792752E-2</v>
      </c>
      <c r="BA11" s="63">
        <f t="shared" si="19"/>
        <v>0.86202365308804207</v>
      </c>
    </row>
    <row r="12" spans="1:53">
      <c r="A12" s="52" t="s">
        <v>76</v>
      </c>
      <c r="B12" s="50">
        <v>233504</v>
      </c>
      <c r="C12" s="47">
        <v>8</v>
      </c>
      <c r="D12" s="48">
        <v>1929</v>
      </c>
      <c r="E12" s="7">
        <v>9</v>
      </c>
      <c r="F12" s="11">
        <v>8.2611004522406464E-3</v>
      </c>
      <c r="G12" s="8">
        <f t="shared" si="0"/>
        <v>9.3349399689319264E-3</v>
      </c>
      <c r="H12" s="63">
        <f t="shared" si="1"/>
        <v>0.9759149838126624</v>
      </c>
      <c r="I12" s="68">
        <v>253</v>
      </c>
      <c r="J12" s="7">
        <v>10</v>
      </c>
      <c r="K12" s="11">
        <v>0.13115603939865214</v>
      </c>
      <c r="L12" s="8">
        <f t="shared" si="2"/>
        <v>7.9114418837362022E-3</v>
      </c>
      <c r="M12" s="63">
        <f t="shared" si="3"/>
        <v>0.97004284061415302</v>
      </c>
      <c r="N12" s="68">
        <v>18</v>
      </c>
      <c r="O12" s="7">
        <v>10</v>
      </c>
      <c r="P12" s="11">
        <v>9.3312597200622092E-3</v>
      </c>
      <c r="Q12" s="8">
        <f t="shared" si="4"/>
        <v>8.1150534241017087E-4</v>
      </c>
      <c r="R12" s="63">
        <f t="shared" si="5"/>
        <v>0.99738514945223378</v>
      </c>
      <c r="S12" s="69">
        <v>476</v>
      </c>
      <c r="T12" s="7">
        <v>7</v>
      </c>
      <c r="U12" s="11">
        <v>0.24675997926386728</v>
      </c>
      <c r="V12" s="8">
        <f t="shared" si="6"/>
        <v>2.8525199256906573E-2</v>
      </c>
      <c r="W12" s="63">
        <f t="shared" si="7"/>
        <v>0.89285072211901484</v>
      </c>
      <c r="X12" s="70">
        <v>210</v>
      </c>
      <c r="Y12" s="7">
        <v>5</v>
      </c>
      <c r="Z12" s="11">
        <v>0.1088646967340591</v>
      </c>
      <c r="AA12" s="8">
        <f t="shared" si="8"/>
        <v>4.9940546967895363E-2</v>
      </c>
      <c r="AB12" s="63">
        <f t="shared" si="9"/>
        <v>0.93460166468489891</v>
      </c>
      <c r="AC12" s="70">
        <v>249</v>
      </c>
      <c r="AD12" s="7">
        <v>9</v>
      </c>
      <c r="AE12" s="11">
        <v>0.12908242612752721</v>
      </c>
      <c r="AF12" s="8">
        <f t="shared" si="10"/>
        <v>2.3339300945757215E-3</v>
      </c>
      <c r="AG12" s="63">
        <f t="shared" si="11"/>
        <v>0.99509780948006776</v>
      </c>
      <c r="AH12" s="70">
        <v>94</v>
      </c>
      <c r="AI12" s="7">
        <v>8</v>
      </c>
      <c r="AJ12" s="11">
        <v>4.872991187143598E-2</v>
      </c>
      <c r="AK12" s="8">
        <f t="shared" si="12"/>
        <v>9.2174936262012161E-3</v>
      </c>
      <c r="AL12" s="63">
        <f t="shared" si="13"/>
        <v>0.96420866836634622</v>
      </c>
      <c r="AM12" s="70">
        <v>333</v>
      </c>
      <c r="AN12" s="7">
        <v>5</v>
      </c>
      <c r="AO12" s="11">
        <v>0.17262830482115085</v>
      </c>
      <c r="AP12" s="8">
        <f t="shared" si="14"/>
        <v>4.9173065564087418E-2</v>
      </c>
      <c r="AQ12" s="63">
        <f t="shared" si="15"/>
        <v>0.93354991139988175</v>
      </c>
      <c r="AR12" s="70">
        <v>93</v>
      </c>
      <c r="AS12" s="7">
        <v>4</v>
      </c>
      <c r="AT12" s="11">
        <v>4.821150855365474E-2</v>
      </c>
      <c r="AU12" s="8">
        <f t="shared" si="16"/>
        <v>3.5673187571921748E-2</v>
      </c>
      <c r="AV12" s="63">
        <f t="shared" si="17"/>
        <v>0.98925968546221699</v>
      </c>
      <c r="AW12" s="70">
        <v>203</v>
      </c>
      <c r="AX12" s="7">
        <v>5</v>
      </c>
      <c r="AY12" s="11">
        <v>0.10523587350959046</v>
      </c>
      <c r="AZ12" s="8">
        <f t="shared" si="18"/>
        <v>3.8107752956636008E-2</v>
      </c>
      <c r="BA12" s="63">
        <f t="shared" si="19"/>
        <v>0.90013140604467812</v>
      </c>
    </row>
    <row r="13" spans="1:53">
      <c r="A13" s="40" t="s">
        <v>27</v>
      </c>
      <c r="B13" s="46">
        <v>96097</v>
      </c>
      <c r="C13" s="47">
        <v>14</v>
      </c>
      <c r="D13" s="61">
        <v>797</v>
      </c>
      <c r="E13" s="7">
        <v>10</v>
      </c>
      <c r="F13" s="14">
        <v>8.2937032373539242E-3</v>
      </c>
      <c r="G13" s="8">
        <f t="shared" si="0"/>
        <v>3.8568932893928176E-3</v>
      </c>
      <c r="H13" s="63">
        <f t="shared" si="1"/>
        <v>0.97977187710205527</v>
      </c>
      <c r="I13" s="46">
        <v>120</v>
      </c>
      <c r="J13" s="7">
        <v>11</v>
      </c>
      <c r="K13" s="14">
        <v>0.15056461731493098</v>
      </c>
      <c r="L13" s="8">
        <f t="shared" si="2"/>
        <v>3.7524625535507675E-3</v>
      </c>
      <c r="M13" s="63">
        <f t="shared" si="3"/>
        <v>0.9737953031677038</v>
      </c>
      <c r="N13" s="46">
        <v>21</v>
      </c>
      <c r="O13" s="7">
        <v>9</v>
      </c>
      <c r="P13" s="14">
        <v>2.6348808030112924E-2</v>
      </c>
      <c r="Q13" s="8">
        <f t="shared" si="4"/>
        <v>9.4675623281186602E-4</v>
      </c>
      <c r="R13" s="63">
        <f t="shared" si="5"/>
        <v>0.9983319056850456</v>
      </c>
      <c r="S13" s="42">
        <v>421</v>
      </c>
      <c r="T13" s="7">
        <v>8</v>
      </c>
      <c r="U13" s="14">
        <v>0.52823086574654954</v>
      </c>
      <c r="V13" s="8">
        <f t="shared" si="6"/>
        <v>2.5229220351171571E-2</v>
      </c>
      <c r="W13" s="63">
        <f t="shared" si="7"/>
        <v>0.91807994247018643</v>
      </c>
      <c r="X13" s="2">
        <v>17</v>
      </c>
      <c r="Y13" s="7">
        <v>16</v>
      </c>
      <c r="Z13" s="14">
        <v>2.1329987452948559E-2</v>
      </c>
      <c r="AA13" s="8">
        <f t="shared" si="8"/>
        <v>4.0428061831153392E-3</v>
      </c>
      <c r="AB13" s="63">
        <f t="shared" si="9"/>
        <v>0.93864447086801428</v>
      </c>
      <c r="AC13" s="2">
        <v>2</v>
      </c>
      <c r="AD13" s="7">
        <v>17</v>
      </c>
      <c r="AE13" s="14">
        <v>2.509410288582183E-3</v>
      </c>
      <c r="AF13" s="8">
        <f t="shared" si="10"/>
        <v>1.8746426462455593E-5</v>
      </c>
      <c r="AG13" s="63">
        <f t="shared" si="11"/>
        <v>0.99511655590653025</v>
      </c>
      <c r="AH13" s="2">
        <v>34</v>
      </c>
      <c r="AI13" s="7">
        <v>13</v>
      </c>
      <c r="AJ13" s="14">
        <v>4.2659974905897118E-2</v>
      </c>
      <c r="AK13" s="8">
        <f t="shared" si="12"/>
        <v>3.3339870562855462E-3</v>
      </c>
      <c r="AL13" s="63">
        <f t="shared" si="13"/>
        <v>0.96754265542263174</v>
      </c>
      <c r="AM13" s="2">
        <v>83</v>
      </c>
      <c r="AN13" s="7">
        <v>9</v>
      </c>
      <c r="AO13" s="14">
        <v>0.10414052697616061</v>
      </c>
      <c r="AP13" s="8">
        <f t="shared" si="14"/>
        <v>1.2256349675132901E-2</v>
      </c>
      <c r="AQ13" s="63">
        <f t="shared" si="15"/>
        <v>0.94580626107501464</v>
      </c>
      <c r="AR13" s="2">
        <v>25</v>
      </c>
      <c r="AS13" s="7">
        <v>7</v>
      </c>
      <c r="AT13" s="14">
        <v>3.1367628607277293E-2</v>
      </c>
      <c r="AU13" s="8">
        <f t="shared" si="16"/>
        <v>9.5895665515918684E-3</v>
      </c>
      <c r="AV13" s="63">
        <f t="shared" si="17"/>
        <v>0.99884925201380881</v>
      </c>
      <c r="AW13" s="2">
        <v>74</v>
      </c>
      <c r="AX13" s="7">
        <v>9</v>
      </c>
      <c r="AY13" s="14">
        <v>9.2848180677540776E-2</v>
      </c>
      <c r="AZ13" s="8">
        <f t="shared" si="18"/>
        <v>1.389149615168012E-2</v>
      </c>
      <c r="BA13" s="63">
        <f t="shared" si="19"/>
        <v>0.91402290219635829</v>
      </c>
    </row>
    <row r="14" spans="1:53">
      <c r="A14" s="39" t="s">
        <v>28</v>
      </c>
      <c r="B14" s="46">
        <v>282668</v>
      </c>
      <c r="C14" s="47">
        <v>6</v>
      </c>
      <c r="D14" s="46">
        <v>793</v>
      </c>
      <c r="E14" s="7">
        <v>11</v>
      </c>
      <c r="F14" s="8">
        <v>2.8054112952297394E-3</v>
      </c>
      <c r="G14" s="8">
        <f t="shared" si="0"/>
        <v>3.8375362339880858E-3</v>
      </c>
      <c r="H14" s="63">
        <f t="shared" si="1"/>
        <v>0.98360941333604335</v>
      </c>
      <c r="I14" s="46">
        <v>576</v>
      </c>
      <c r="J14" s="7">
        <v>7</v>
      </c>
      <c r="K14" s="8">
        <v>0.7263556116015133</v>
      </c>
      <c r="L14" s="8">
        <f t="shared" si="2"/>
        <v>1.8011820257043686E-2</v>
      </c>
      <c r="M14" s="63">
        <f t="shared" si="3"/>
        <v>0.99180712342474753</v>
      </c>
      <c r="N14" s="46">
        <v>36</v>
      </c>
      <c r="O14" s="7">
        <v>8</v>
      </c>
      <c r="P14" s="8">
        <v>4.5397225725094581E-2</v>
      </c>
      <c r="Q14" s="8">
        <f t="shared" si="4"/>
        <v>1.6230106848203417E-3</v>
      </c>
      <c r="R14" s="63">
        <f t="shared" si="5"/>
        <v>0.99995491636986589</v>
      </c>
      <c r="S14" s="42">
        <v>62</v>
      </c>
      <c r="T14" s="7">
        <v>17</v>
      </c>
      <c r="U14" s="8">
        <v>7.8184110970996215E-2</v>
      </c>
      <c r="V14" s="8">
        <f t="shared" si="6"/>
        <v>3.7154671301012766E-3</v>
      </c>
      <c r="W14" s="63">
        <f t="shared" si="7"/>
        <v>0.92179540960028772</v>
      </c>
      <c r="X14" s="2">
        <v>24</v>
      </c>
      <c r="Y14" s="7">
        <v>12</v>
      </c>
      <c r="Z14" s="8">
        <v>3.0264817150063052E-2</v>
      </c>
      <c r="AA14" s="8">
        <f t="shared" si="8"/>
        <v>5.7074910820451843E-3</v>
      </c>
      <c r="AB14" s="63">
        <f t="shared" si="9"/>
        <v>0.94435196195005944</v>
      </c>
      <c r="AC14" s="2">
        <v>48</v>
      </c>
      <c r="AD14" s="7">
        <v>13</v>
      </c>
      <c r="AE14" s="8">
        <v>6.0529634300126103E-2</v>
      </c>
      <c r="AF14" s="8">
        <f t="shared" si="10"/>
        <v>4.4991423509893429E-4</v>
      </c>
      <c r="AG14" s="63">
        <f t="shared" si="11"/>
        <v>0.99556647014162913</v>
      </c>
      <c r="AH14" s="2">
        <v>24</v>
      </c>
      <c r="AI14" s="7">
        <v>15</v>
      </c>
      <c r="AJ14" s="8">
        <v>3.0264817150063052E-2</v>
      </c>
      <c r="AK14" s="8">
        <f t="shared" si="12"/>
        <v>2.3534026279662681E-3</v>
      </c>
      <c r="AL14" s="63">
        <f t="shared" si="13"/>
        <v>0.96989605805059798</v>
      </c>
      <c r="AM14" s="2">
        <v>2</v>
      </c>
      <c r="AN14" s="7">
        <v>25</v>
      </c>
      <c r="AO14" s="8">
        <v>2.5220680958385876E-3</v>
      </c>
      <c r="AP14" s="8">
        <f t="shared" si="14"/>
        <v>2.9533372711163615E-4</v>
      </c>
      <c r="AQ14" s="63">
        <f t="shared" si="15"/>
        <v>0.9461015948021263</v>
      </c>
      <c r="AR14" s="2">
        <v>2</v>
      </c>
      <c r="AS14" s="7">
        <v>10</v>
      </c>
      <c r="AT14" s="8">
        <v>2.5220680958385876E-3</v>
      </c>
      <c r="AU14" s="8">
        <f t="shared" si="16"/>
        <v>7.6716532412734941E-4</v>
      </c>
      <c r="AV14" s="63">
        <f t="shared" si="17"/>
        <v>0.99961641733793616</v>
      </c>
      <c r="AW14" s="2">
        <v>19</v>
      </c>
      <c r="AX14" s="7">
        <v>16</v>
      </c>
      <c r="AY14" s="8">
        <v>2.3959646910466582E-2</v>
      </c>
      <c r="AZ14" s="8">
        <f t="shared" si="18"/>
        <v>3.5667354984043552E-3</v>
      </c>
      <c r="BA14" s="63">
        <f t="shared" si="19"/>
        <v>0.91758963769476265</v>
      </c>
    </row>
    <row r="15" spans="1:53">
      <c r="A15" s="57" t="s">
        <v>29</v>
      </c>
      <c r="B15" s="46">
        <v>113685</v>
      </c>
      <c r="C15" s="47">
        <v>11</v>
      </c>
      <c r="D15" s="61">
        <v>750</v>
      </c>
      <c r="E15" s="7">
        <v>12</v>
      </c>
      <c r="F15" s="14">
        <v>6.5971764084971629E-3</v>
      </c>
      <c r="G15" s="8">
        <f t="shared" si="0"/>
        <v>3.6294478883872184E-3</v>
      </c>
      <c r="H15" s="63">
        <f t="shared" si="1"/>
        <v>0.98723886122443061</v>
      </c>
      <c r="I15" s="46">
        <v>10</v>
      </c>
      <c r="J15" s="7">
        <v>16</v>
      </c>
      <c r="K15" s="14">
        <v>1.3333333333333334E-2</v>
      </c>
      <c r="L15" s="8">
        <f t="shared" si="2"/>
        <v>3.1270521279589731E-4</v>
      </c>
      <c r="M15" s="63">
        <f t="shared" si="3"/>
        <v>0.99211982863754344</v>
      </c>
      <c r="N15" s="46"/>
      <c r="O15" s="7">
        <v>12</v>
      </c>
      <c r="P15" s="14">
        <v>0</v>
      </c>
      <c r="Q15" s="8">
        <f t="shared" si="4"/>
        <v>0</v>
      </c>
      <c r="R15" s="63">
        <f t="shared" si="5"/>
        <v>0.99995491636986589</v>
      </c>
      <c r="S15" s="42">
        <v>410</v>
      </c>
      <c r="T15" s="7">
        <v>9</v>
      </c>
      <c r="U15" s="14">
        <v>0.54666666666666663</v>
      </c>
      <c r="V15" s="8">
        <f t="shared" si="6"/>
        <v>2.4570024570024569E-2</v>
      </c>
      <c r="W15" s="63">
        <f t="shared" si="7"/>
        <v>0.94636543417031227</v>
      </c>
      <c r="X15" s="2">
        <v>46</v>
      </c>
      <c r="Y15" s="7">
        <v>10</v>
      </c>
      <c r="Z15" s="14">
        <v>6.133333333333333E-2</v>
      </c>
      <c r="AA15" s="8">
        <f t="shared" si="8"/>
        <v>1.0939357907253269E-2</v>
      </c>
      <c r="AB15" s="63">
        <f t="shared" si="9"/>
        <v>0.95529131985731275</v>
      </c>
      <c r="AC15" s="2">
        <v>0</v>
      </c>
      <c r="AD15" s="7">
        <v>18</v>
      </c>
      <c r="AE15" s="14">
        <v>0</v>
      </c>
      <c r="AF15" s="8">
        <f t="shared" si="10"/>
        <v>0</v>
      </c>
      <c r="AG15" s="63">
        <f t="shared" si="11"/>
        <v>0.99556647014162913</v>
      </c>
      <c r="AH15" s="2">
        <v>37</v>
      </c>
      <c r="AI15" s="7">
        <v>12</v>
      </c>
      <c r="AJ15" s="14">
        <v>4.9333333333333333E-2</v>
      </c>
      <c r="AK15" s="8">
        <f t="shared" si="12"/>
        <v>3.6281623847813295E-3</v>
      </c>
      <c r="AL15" s="63">
        <f t="shared" si="13"/>
        <v>0.97352422043537934</v>
      </c>
      <c r="AM15" s="2">
        <v>86</v>
      </c>
      <c r="AN15" s="7">
        <v>8</v>
      </c>
      <c r="AO15" s="14">
        <v>0.11466666666666667</v>
      </c>
      <c r="AP15" s="8">
        <f t="shared" si="14"/>
        <v>1.2699350265800354E-2</v>
      </c>
      <c r="AQ15" s="63">
        <f t="shared" si="15"/>
        <v>0.95880094506792668</v>
      </c>
      <c r="AR15" s="2"/>
      <c r="AS15" s="7">
        <v>12</v>
      </c>
      <c r="AT15" s="14">
        <v>0</v>
      </c>
      <c r="AU15" s="8">
        <f t="shared" si="16"/>
        <v>0</v>
      </c>
      <c r="AV15" s="63">
        <f t="shared" si="17"/>
        <v>0.99961641733793616</v>
      </c>
      <c r="AW15" s="2">
        <v>161</v>
      </c>
      <c r="AX15" s="7">
        <v>7</v>
      </c>
      <c r="AY15" s="14">
        <v>0.21466666666666667</v>
      </c>
      <c r="AZ15" s="8">
        <f t="shared" si="18"/>
        <v>3.0223390275952694E-2</v>
      </c>
      <c r="BA15" s="63">
        <f t="shared" si="19"/>
        <v>0.94781302797071532</v>
      </c>
    </row>
    <row r="16" spans="1:53">
      <c r="A16" s="39" t="s">
        <v>30</v>
      </c>
      <c r="B16" s="46">
        <v>104456</v>
      </c>
      <c r="C16" s="47">
        <v>12</v>
      </c>
      <c r="D16" s="46">
        <v>623</v>
      </c>
      <c r="E16" s="7">
        <v>13</v>
      </c>
      <c r="F16" s="8">
        <v>5.964233744351689E-3</v>
      </c>
      <c r="G16" s="8">
        <f t="shared" si="0"/>
        <v>3.0148613792869827E-3</v>
      </c>
      <c r="H16" s="63">
        <f t="shared" si="1"/>
        <v>0.99025372260371758</v>
      </c>
      <c r="I16" s="46">
        <v>76</v>
      </c>
      <c r="J16" s="7">
        <v>12</v>
      </c>
      <c r="K16" s="8">
        <v>0.12199036918138041</v>
      </c>
      <c r="L16" s="8">
        <f t="shared" si="2"/>
        <v>2.3765596172488196E-3</v>
      </c>
      <c r="M16" s="63">
        <f t="shared" si="3"/>
        <v>0.99449638825479225</v>
      </c>
      <c r="N16" s="46">
        <v>1</v>
      </c>
      <c r="O16" s="7">
        <v>11</v>
      </c>
      <c r="P16" s="8">
        <v>1.6051364365971107E-3</v>
      </c>
      <c r="Q16" s="8">
        <f t="shared" si="4"/>
        <v>4.5083630133898384E-5</v>
      </c>
      <c r="R16" s="63">
        <f t="shared" si="5"/>
        <v>0.99999999999999978</v>
      </c>
      <c r="S16" s="42">
        <v>329</v>
      </c>
      <c r="T16" s="7">
        <v>10</v>
      </c>
      <c r="U16" s="8">
        <v>0.5280898876404494</v>
      </c>
      <c r="V16" s="8">
        <f t="shared" si="6"/>
        <v>1.9715946545214837E-2</v>
      </c>
      <c r="W16" s="63">
        <f t="shared" si="7"/>
        <v>0.96608138071552707</v>
      </c>
      <c r="X16" s="2">
        <v>20</v>
      </c>
      <c r="Y16" s="7">
        <v>13</v>
      </c>
      <c r="Z16" s="8">
        <v>3.2102728731942212E-2</v>
      </c>
      <c r="AA16" s="8">
        <f t="shared" si="8"/>
        <v>4.7562425683709865E-3</v>
      </c>
      <c r="AB16" s="63">
        <f t="shared" si="9"/>
        <v>0.96004756242568379</v>
      </c>
      <c r="AC16" s="2">
        <v>139</v>
      </c>
      <c r="AD16" s="7">
        <v>11</v>
      </c>
      <c r="AE16" s="8">
        <v>0.2231139646869984</v>
      </c>
      <c r="AF16" s="8">
        <f t="shared" si="10"/>
        <v>1.3028766391406639E-3</v>
      </c>
      <c r="AG16" s="63">
        <f t="shared" si="11"/>
        <v>0.99686934678076977</v>
      </c>
      <c r="AH16" s="2">
        <v>49</v>
      </c>
      <c r="AI16" s="7">
        <v>10</v>
      </c>
      <c r="AJ16" s="8">
        <v>7.8651685393258425E-2</v>
      </c>
      <c r="AK16" s="8">
        <f t="shared" si="12"/>
        <v>4.8048636987644633E-3</v>
      </c>
      <c r="AL16" s="63">
        <f t="shared" si="13"/>
        <v>0.97832908413414377</v>
      </c>
      <c r="AM16" s="2">
        <v>4</v>
      </c>
      <c r="AN16" s="7">
        <v>23</v>
      </c>
      <c r="AO16" s="8">
        <v>6.420545746388443E-3</v>
      </c>
      <c r="AP16" s="8">
        <f t="shared" si="14"/>
        <v>5.9066745422327229E-4</v>
      </c>
      <c r="AQ16" s="63">
        <f t="shared" si="15"/>
        <v>0.95939161252214999</v>
      </c>
      <c r="AR16" s="2">
        <v>1</v>
      </c>
      <c r="AS16" s="7">
        <v>11</v>
      </c>
      <c r="AT16" s="8">
        <v>1.6051364365971107E-3</v>
      </c>
      <c r="AU16" s="8">
        <f t="shared" si="16"/>
        <v>3.835826620636747E-4</v>
      </c>
      <c r="AV16" s="63">
        <f t="shared" si="17"/>
        <v>0.99999999999999978</v>
      </c>
      <c r="AW16" s="2">
        <v>4</v>
      </c>
      <c r="AX16" s="7">
        <v>21</v>
      </c>
      <c r="AY16" s="8">
        <v>6.420545746388443E-3</v>
      </c>
      <c r="AZ16" s="8">
        <f t="shared" si="18"/>
        <v>7.508916838746011E-4</v>
      </c>
      <c r="BA16" s="63">
        <f t="shared" si="19"/>
        <v>0.94856391965458997</v>
      </c>
    </row>
    <row r="17" spans="1:53">
      <c r="A17" s="40" t="s">
        <v>31</v>
      </c>
      <c r="B17" s="46">
        <v>44653</v>
      </c>
      <c r="C17" s="47">
        <v>22</v>
      </c>
      <c r="D17" s="61">
        <v>426</v>
      </c>
      <c r="E17" s="7">
        <v>14</v>
      </c>
      <c r="F17" s="13">
        <v>9.5402324591852723E-3</v>
      </c>
      <c r="G17" s="8">
        <f t="shared" si="0"/>
        <v>2.0615264006039399E-3</v>
      </c>
      <c r="H17" s="63">
        <f t="shared" si="1"/>
        <v>0.99231524900432155</v>
      </c>
      <c r="I17" s="46">
        <v>0</v>
      </c>
      <c r="J17" s="7">
        <v>26</v>
      </c>
      <c r="K17" s="13">
        <v>0</v>
      </c>
      <c r="L17" s="8">
        <f t="shared" si="2"/>
        <v>0</v>
      </c>
      <c r="M17" s="63">
        <f t="shared" si="3"/>
        <v>0.99449638825479225</v>
      </c>
      <c r="N17" s="46"/>
      <c r="O17" s="7">
        <v>12</v>
      </c>
      <c r="P17" s="13">
        <v>0</v>
      </c>
      <c r="Q17" s="8">
        <f t="shared" si="4"/>
        <v>0</v>
      </c>
      <c r="R17" s="63">
        <f t="shared" si="5"/>
        <v>0.99999999999999978</v>
      </c>
      <c r="S17" s="42">
        <v>48</v>
      </c>
      <c r="T17" s="7">
        <v>18</v>
      </c>
      <c r="U17" s="13">
        <v>0.11267605633802817</v>
      </c>
      <c r="V17" s="8">
        <f t="shared" si="6"/>
        <v>2.8764906813687303E-3</v>
      </c>
      <c r="W17" s="63">
        <f t="shared" si="7"/>
        <v>0.96895787139689582</v>
      </c>
      <c r="X17" s="2">
        <v>48</v>
      </c>
      <c r="Y17" s="7">
        <v>9</v>
      </c>
      <c r="Z17" s="13">
        <v>0.11267605633802817</v>
      </c>
      <c r="AA17" s="8">
        <f t="shared" si="8"/>
        <v>1.1414982164090369E-2</v>
      </c>
      <c r="AB17" s="63">
        <f t="shared" si="9"/>
        <v>0.9714625445897741</v>
      </c>
      <c r="AC17" s="2">
        <v>260</v>
      </c>
      <c r="AD17" s="7">
        <v>8</v>
      </c>
      <c r="AE17" s="13">
        <v>0.61032863849765262</v>
      </c>
      <c r="AF17" s="8">
        <f t="shared" si="10"/>
        <v>2.4370354401192272E-3</v>
      </c>
      <c r="AG17" s="63">
        <f t="shared" si="11"/>
        <v>0.99930638222088897</v>
      </c>
      <c r="AH17" s="2">
        <v>41</v>
      </c>
      <c r="AI17" s="7">
        <v>11</v>
      </c>
      <c r="AJ17" s="13">
        <v>9.6244131455399062E-2</v>
      </c>
      <c r="AK17" s="8">
        <f t="shared" si="12"/>
        <v>4.0203961561090414E-3</v>
      </c>
      <c r="AL17" s="63">
        <f t="shared" si="13"/>
        <v>0.98234948029025282</v>
      </c>
      <c r="AM17" s="2">
        <v>20</v>
      </c>
      <c r="AN17" s="7">
        <v>14</v>
      </c>
      <c r="AO17" s="13">
        <v>4.6948356807511735E-2</v>
      </c>
      <c r="AP17" s="8">
        <f t="shared" si="14"/>
        <v>2.9533372711163615E-3</v>
      </c>
      <c r="AQ17" s="63">
        <f t="shared" si="15"/>
        <v>0.96234494979326635</v>
      </c>
      <c r="AR17" s="2"/>
      <c r="AS17" s="7">
        <v>12</v>
      </c>
      <c r="AT17" s="13">
        <v>0</v>
      </c>
      <c r="AU17" s="8">
        <f t="shared" si="16"/>
        <v>0</v>
      </c>
      <c r="AV17" s="63">
        <f t="shared" si="17"/>
        <v>0.99999999999999978</v>
      </c>
      <c r="AW17" s="2">
        <v>9</v>
      </c>
      <c r="AX17" s="7">
        <v>17</v>
      </c>
      <c r="AY17" s="13">
        <v>2.1126760563380281E-2</v>
      </c>
      <c r="AZ17" s="8">
        <f t="shared" si="18"/>
        <v>1.6895062887178525E-3</v>
      </c>
      <c r="BA17" s="63">
        <f t="shared" si="19"/>
        <v>0.95025342594330786</v>
      </c>
    </row>
    <row r="18" spans="1:53">
      <c r="A18" s="39" t="s">
        <v>32</v>
      </c>
      <c r="B18" s="46">
        <v>68377</v>
      </c>
      <c r="C18" s="47">
        <v>16</v>
      </c>
      <c r="D18" s="46">
        <v>322</v>
      </c>
      <c r="E18" s="7">
        <v>15</v>
      </c>
      <c r="F18" s="8">
        <v>4.7091858373429661E-3</v>
      </c>
      <c r="G18" s="8">
        <f t="shared" si="0"/>
        <v>1.5582429600809124E-3</v>
      </c>
      <c r="H18" s="63">
        <f t="shared" si="1"/>
        <v>0.99387349196440244</v>
      </c>
      <c r="I18" s="46">
        <v>53</v>
      </c>
      <c r="J18" s="7">
        <v>14</v>
      </c>
      <c r="K18" s="8">
        <v>0.16459627329192547</v>
      </c>
      <c r="L18" s="8">
        <f t="shared" si="2"/>
        <v>1.6573376278182558E-3</v>
      </c>
      <c r="M18" s="63">
        <f t="shared" si="3"/>
        <v>0.99615372588261053</v>
      </c>
      <c r="N18" s="46"/>
      <c r="O18" s="7">
        <v>12</v>
      </c>
      <c r="P18" s="8">
        <v>0</v>
      </c>
      <c r="Q18" s="8">
        <f t="shared" si="4"/>
        <v>0</v>
      </c>
      <c r="R18" s="63">
        <f t="shared" si="5"/>
        <v>0.99999999999999978</v>
      </c>
      <c r="S18" s="42">
        <v>117</v>
      </c>
      <c r="T18" s="7">
        <v>11</v>
      </c>
      <c r="U18" s="8">
        <v>0.36335403726708076</v>
      </c>
      <c r="V18" s="8">
        <f t="shared" si="6"/>
        <v>7.0114460358362794E-3</v>
      </c>
      <c r="W18" s="63">
        <f t="shared" si="7"/>
        <v>0.97596931743273208</v>
      </c>
      <c r="X18" s="2">
        <v>18</v>
      </c>
      <c r="Y18" s="7">
        <v>15</v>
      </c>
      <c r="Z18" s="8">
        <v>5.5900621118012424E-2</v>
      </c>
      <c r="AA18" s="8">
        <f t="shared" si="8"/>
        <v>4.280618311533888E-3</v>
      </c>
      <c r="AB18" s="63">
        <f t="shared" si="9"/>
        <v>0.97574316290130803</v>
      </c>
      <c r="AC18" s="2"/>
      <c r="AD18" s="7">
        <v>18</v>
      </c>
      <c r="AE18" s="8">
        <v>0</v>
      </c>
      <c r="AF18" s="8">
        <f t="shared" si="10"/>
        <v>0</v>
      </c>
      <c r="AG18" s="63">
        <f t="shared" si="11"/>
        <v>0.99930638222088897</v>
      </c>
      <c r="AH18" s="2">
        <v>22</v>
      </c>
      <c r="AI18" s="7">
        <v>16</v>
      </c>
      <c r="AJ18" s="8">
        <v>6.8322981366459631E-2</v>
      </c>
      <c r="AK18" s="8">
        <f t="shared" si="12"/>
        <v>2.1572857423024124E-3</v>
      </c>
      <c r="AL18" s="63">
        <f t="shared" si="13"/>
        <v>0.98450676603255527</v>
      </c>
      <c r="AM18" s="2">
        <v>56</v>
      </c>
      <c r="AN18" s="7">
        <v>12</v>
      </c>
      <c r="AO18" s="8">
        <v>0.17391304347826086</v>
      </c>
      <c r="AP18" s="8">
        <f t="shared" si="14"/>
        <v>8.2693443591258121E-3</v>
      </c>
      <c r="AQ18" s="63">
        <f t="shared" si="15"/>
        <v>0.9706142941523922</v>
      </c>
      <c r="AR18" s="2"/>
      <c r="AS18" s="7">
        <v>12</v>
      </c>
      <c r="AT18" s="8">
        <v>0</v>
      </c>
      <c r="AU18" s="8">
        <f t="shared" si="16"/>
        <v>0</v>
      </c>
      <c r="AV18" s="63">
        <f t="shared" si="17"/>
        <v>0.99999999999999978</v>
      </c>
      <c r="AW18" s="2">
        <v>56</v>
      </c>
      <c r="AX18" s="7">
        <v>11</v>
      </c>
      <c r="AY18" s="8">
        <v>0.17391304347826086</v>
      </c>
      <c r="AZ18" s="8">
        <f t="shared" si="18"/>
        <v>1.0512483574244415E-2</v>
      </c>
      <c r="BA18" s="63">
        <f t="shared" si="19"/>
        <v>0.96076590951755225</v>
      </c>
    </row>
    <row r="19" spans="1:53">
      <c r="A19" s="57" t="s">
        <v>33</v>
      </c>
      <c r="B19" s="46">
        <v>19521</v>
      </c>
      <c r="C19" s="47">
        <v>26</v>
      </c>
      <c r="D19" s="61">
        <v>276</v>
      </c>
      <c r="E19" s="7">
        <v>16</v>
      </c>
      <c r="F19" s="13">
        <v>1.4138619947748579E-2</v>
      </c>
      <c r="G19" s="8">
        <f t="shared" si="0"/>
        <v>1.3356368229264963E-3</v>
      </c>
      <c r="H19" s="63">
        <f t="shared" si="1"/>
        <v>0.99520912878732892</v>
      </c>
      <c r="I19" s="46">
        <v>55</v>
      </c>
      <c r="J19" s="7">
        <v>13</v>
      </c>
      <c r="K19" s="13">
        <v>0.19927536231884058</v>
      </c>
      <c r="L19" s="8">
        <f t="shared" si="2"/>
        <v>1.7198786703774352E-3</v>
      </c>
      <c r="M19" s="63">
        <f t="shared" si="3"/>
        <v>0.99787360455298801</v>
      </c>
      <c r="N19" s="46"/>
      <c r="O19" s="7">
        <v>12</v>
      </c>
      <c r="P19" s="13">
        <v>0</v>
      </c>
      <c r="Q19" s="8">
        <f t="shared" si="4"/>
        <v>0</v>
      </c>
      <c r="R19" s="63">
        <f t="shared" si="5"/>
        <v>0.99999999999999978</v>
      </c>
      <c r="S19" s="42">
        <v>68</v>
      </c>
      <c r="T19" s="7">
        <v>16</v>
      </c>
      <c r="U19" s="13">
        <v>0.24637681159420291</v>
      </c>
      <c r="V19" s="8">
        <f t="shared" si="6"/>
        <v>4.075028465272368E-3</v>
      </c>
      <c r="W19" s="63">
        <f t="shared" si="7"/>
        <v>0.98004434589800449</v>
      </c>
      <c r="X19" s="2">
        <v>49</v>
      </c>
      <c r="Y19" s="7">
        <v>8</v>
      </c>
      <c r="Z19" s="13">
        <v>0.17753623188405798</v>
      </c>
      <c r="AA19" s="8">
        <f t="shared" si="8"/>
        <v>1.1652794292508917E-2</v>
      </c>
      <c r="AB19" s="63">
        <f t="shared" si="9"/>
        <v>0.9873959571938169</v>
      </c>
      <c r="AC19" s="2">
        <v>6</v>
      </c>
      <c r="AD19" s="7">
        <v>15</v>
      </c>
      <c r="AE19" s="13">
        <v>2.1739130434782608E-2</v>
      </c>
      <c r="AF19" s="8">
        <f t="shared" si="10"/>
        <v>5.6239279387366786E-5</v>
      </c>
      <c r="AG19" s="63">
        <f t="shared" si="11"/>
        <v>0.99936262150027633</v>
      </c>
      <c r="AH19" s="2"/>
      <c r="AI19" s="7">
        <v>24</v>
      </c>
      <c r="AJ19" s="13">
        <v>0</v>
      </c>
      <c r="AK19" s="8">
        <f t="shared" si="12"/>
        <v>0</v>
      </c>
      <c r="AL19" s="63">
        <f t="shared" si="13"/>
        <v>0.98450676603255527</v>
      </c>
      <c r="AM19" s="2">
        <v>61</v>
      </c>
      <c r="AN19" s="7">
        <v>11</v>
      </c>
      <c r="AO19" s="13">
        <v>0.2210144927536232</v>
      </c>
      <c r="AP19" s="8">
        <f t="shared" si="14"/>
        <v>9.0076786769049018E-3</v>
      </c>
      <c r="AQ19" s="63">
        <f t="shared" si="15"/>
        <v>0.97962197282929708</v>
      </c>
      <c r="AR19" s="2"/>
      <c r="AS19" s="7">
        <v>12</v>
      </c>
      <c r="AT19" s="13">
        <v>0</v>
      </c>
      <c r="AU19" s="8">
        <f t="shared" si="16"/>
        <v>0</v>
      </c>
      <c r="AV19" s="63">
        <f t="shared" si="17"/>
        <v>0.99999999999999978</v>
      </c>
      <c r="AW19" s="2">
        <v>37</v>
      </c>
      <c r="AX19" s="7">
        <v>13</v>
      </c>
      <c r="AY19" s="13">
        <v>0.13405797101449277</v>
      </c>
      <c r="AZ19" s="8">
        <f t="shared" si="18"/>
        <v>6.9457480758400598E-3</v>
      </c>
      <c r="BA19" s="63">
        <f t="shared" si="19"/>
        <v>0.96771165759339228</v>
      </c>
    </row>
    <row r="20" spans="1:53">
      <c r="A20" s="39" t="s">
        <v>34</v>
      </c>
      <c r="B20" s="46">
        <v>40068</v>
      </c>
      <c r="C20" s="47">
        <v>23</v>
      </c>
      <c r="D20" s="46">
        <v>216</v>
      </c>
      <c r="E20" s="7">
        <v>17</v>
      </c>
      <c r="F20" s="8">
        <v>5.3908355795148251E-3</v>
      </c>
      <c r="G20" s="8">
        <f t="shared" si="0"/>
        <v>1.0452809918555189E-3</v>
      </c>
      <c r="H20" s="63">
        <f t="shared" si="1"/>
        <v>0.99625440977918445</v>
      </c>
      <c r="I20" s="46">
        <v>23</v>
      </c>
      <c r="J20" s="7">
        <v>15</v>
      </c>
      <c r="K20" s="8">
        <v>0.10648148148148148</v>
      </c>
      <c r="L20" s="8">
        <f t="shared" si="2"/>
        <v>7.1922198943056377E-4</v>
      </c>
      <c r="M20" s="63">
        <f t="shared" si="3"/>
        <v>0.99859282654241854</v>
      </c>
      <c r="N20" s="46"/>
      <c r="O20" s="7">
        <v>12</v>
      </c>
      <c r="P20" s="8">
        <v>0</v>
      </c>
      <c r="Q20" s="8">
        <f t="shared" si="4"/>
        <v>0</v>
      </c>
      <c r="R20" s="63">
        <f t="shared" si="5"/>
        <v>0.99999999999999978</v>
      </c>
      <c r="S20" s="42">
        <v>97</v>
      </c>
      <c r="T20" s="7">
        <v>13</v>
      </c>
      <c r="U20" s="8">
        <v>0.44907407407407407</v>
      </c>
      <c r="V20" s="8">
        <f t="shared" si="6"/>
        <v>5.8129082519326426E-3</v>
      </c>
      <c r="W20" s="63">
        <f t="shared" si="7"/>
        <v>0.98585725414993708</v>
      </c>
      <c r="X20" s="2">
        <v>5</v>
      </c>
      <c r="Y20" s="7">
        <v>20</v>
      </c>
      <c r="Z20" s="8">
        <v>2.3148148148148147E-2</v>
      </c>
      <c r="AA20" s="8">
        <f t="shared" si="8"/>
        <v>1.1890606420927466E-3</v>
      </c>
      <c r="AB20" s="63">
        <f t="shared" si="9"/>
        <v>0.98858501783590969</v>
      </c>
      <c r="AC20" s="2"/>
      <c r="AD20" s="7">
        <v>18</v>
      </c>
      <c r="AE20" s="8">
        <v>0</v>
      </c>
      <c r="AF20" s="8">
        <f t="shared" si="10"/>
        <v>0</v>
      </c>
      <c r="AG20" s="63">
        <f t="shared" si="11"/>
        <v>0.99936262150027633</v>
      </c>
      <c r="AH20" s="2">
        <v>5</v>
      </c>
      <c r="AI20" s="7">
        <v>19</v>
      </c>
      <c r="AJ20" s="8">
        <v>2.3148148148148147E-2</v>
      </c>
      <c r="AK20" s="8">
        <f t="shared" si="12"/>
        <v>4.9029221415963916E-4</v>
      </c>
      <c r="AL20" s="63">
        <f t="shared" si="13"/>
        <v>0.98499705824671491</v>
      </c>
      <c r="AM20" s="2">
        <v>55</v>
      </c>
      <c r="AN20" s="7">
        <v>13</v>
      </c>
      <c r="AO20" s="8">
        <v>0.25462962962962965</v>
      </c>
      <c r="AP20" s="8">
        <f t="shared" si="14"/>
        <v>8.1216774955699938E-3</v>
      </c>
      <c r="AQ20" s="63">
        <f t="shared" si="15"/>
        <v>0.98774365032486711</v>
      </c>
      <c r="AR20" s="2"/>
      <c r="AS20" s="7">
        <v>12</v>
      </c>
      <c r="AT20" s="8">
        <v>0</v>
      </c>
      <c r="AU20" s="8">
        <f t="shared" si="16"/>
        <v>0</v>
      </c>
      <c r="AV20" s="63">
        <f t="shared" si="17"/>
        <v>0.99999999999999978</v>
      </c>
      <c r="AW20" s="2">
        <v>31</v>
      </c>
      <c r="AX20" s="7">
        <v>15</v>
      </c>
      <c r="AY20" s="8">
        <v>0.14351851851851852</v>
      </c>
      <c r="AZ20" s="8">
        <f t="shared" si="18"/>
        <v>5.8194105500281581E-3</v>
      </c>
      <c r="BA20" s="63">
        <f t="shared" si="19"/>
        <v>0.97353106814342039</v>
      </c>
    </row>
    <row r="21" spans="1:53">
      <c r="A21" s="57" t="s">
        <v>35</v>
      </c>
      <c r="B21" s="46">
        <v>174543</v>
      </c>
      <c r="C21" s="47">
        <v>9</v>
      </c>
      <c r="D21" s="61">
        <v>120</v>
      </c>
      <c r="E21" s="7">
        <v>18</v>
      </c>
      <c r="F21" s="14">
        <v>6.8750966810470773E-4</v>
      </c>
      <c r="G21" s="8">
        <f t="shared" si="0"/>
        <v>5.8071166214195501E-4</v>
      </c>
      <c r="H21" s="63">
        <f t="shared" si="1"/>
        <v>0.99683512144132636</v>
      </c>
      <c r="I21" s="46"/>
      <c r="J21" s="7">
        <v>26</v>
      </c>
      <c r="K21" s="14">
        <v>0</v>
      </c>
      <c r="L21" s="8">
        <f t="shared" si="2"/>
        <v>0</v>
      </c>
      <c r="M21" s="63">
        <f t="shared" si="3"/>
        <v>0.99859282654241854</v>
      </c>
      <c r="N21" s="46"/>
      <c r="O21" s="7">
        <v>12</v>
      </c>
      <c r="P21" s="14">
        <v>0</v>
      </c>
      <c r="Q21" s="8">
        <f t="shared" si="4"/>
        <v>0</v>
      </c>
      <c r="R21" s="63">
        <f t="shared" si="5"/>
        <v>0.99999999999999978</v>
      </c>
      <c r="S21" s="42">
        <v>29</v>
      </c>
      <c r="T21" s="7">
        <v>19</v>
      </c>
      <c r="U21" s="14">
        <v>0.24166666666666667</v>
      </c>
      <c r="V21" s="8">
        <f t="shared" si="6"/>
        <v>1.7378797866602744E-3</v>
      </c>
      <c r="W21" s="63">
        <f t="shared" si="7"/>
        <v>0.98759513393659737</v>
      </c>
      <c r="X21" s="2"/>
      <c r="Y21" s="7">
        <v>22</v>
      </c>
      <c r="Z21" s="14">
        <v>0</v>
      </c>
      <c r="AA21" s="8">
        <f t="shared" si="8"/>
        <v>0</v>
      </c>
      <c r="AB21" s="63">
        <f t="shared" si="9"/>
        <v>0.98858501783590969</v>
      </c>
      <c r="AC21" s="2"/>
      <c r="AD21" s="7">
        <v>18</v>
      </c>
      <c r="AE21" s="14">
        <v>0</v>
      </c>
      <c r="AF21" s="8">
        <f t="shared" si="10"/>
        <v>0</v>
      </c>
      <c r="AG21" s="63">
        <f t="shared" si="11"/>
        <v>0.99936262150027633</v>
      </c>
      <c r="AH21" s="2"/>
      <c r="AI21" s="7">
        <v>24</v>
      </c>
      <c r="AJ21" s="14">
        <v>0</v>
      </c>
      <c r="AK21" s="8">
        <f t="shared" si="12"/>
        <v>0</v>
      </c>
      <c r="AL21" s="63">
        <f t="shared" si="13"/>
        <v>0.98499705824671491</v>
      </c>
      <c r="AM21" s="2">
        <v>2</v>
      </c>
      <c r="AN21" s="7">
        <v>25</v>
      </c>
      <c r="AO21" s="14">
        <v>1.6666666666666666E-2</v>
      </c>
      <c r="AP21" s="8">
        <f t="shared" si="14"/>
        <v>2.9533372711163615E-4</v>
      </c>
      <c r="AQ21" s="63">
        <f t="shared" si="15"/>
        <v>0.98803898405197876</v>
      </c>
      <c r="AR21" s="2"/>
      <c r="AS21" s="7">
        <v>12</v>
      </c>
      <c r="AT21" s="14">
        <v>0</v>
      </c>
      <c r="AU21" s="8">
        <f t="shared" si="16"/>
        <v>0</v>
      </c>
      <c r="AV21" s="63">
        <f t="shared" si="17"/>
        <v>0.99999999999999978</v>
      </c>
      <c r="AW21" s="2">
        <v>89</v>
      </c>
      <c r="AX21" s="7">
        <v>8</v>
      </c>
      <c r="AY21" s="14">
        <v>0.7416666666666667</v>
      </c>
      <c r="AZ21" s="8">
        <f t="shared" si="18"/>
        <v>1.6707339966209874E-2</v>
      </c>
      <c r="BA21" s="63">
        <f t="shared" si="19"/>
        <v>0.99023840810963026</v>
      </c>
    </row>
    <row r="22" spans="1:53">
      <c r="A22" s="39" t="s">
        <v>36</v>
      </c>
      <c r="B22" s="46">
        <v>66757</v>
      </c>
      <c r="C22" s="47">
        <v>18</v>
      </c>
      <c r="D22" s="46">
        <v>120</v>
      </c>
      <c r="E22" s="7">
        <v>18</v>
      </c>
      <c r="F22" s="8">
        <v>1.7975643003729947E-3</v>
      </c>
      <c r="G22" s="8">
        <f t="shared" si="0"/>
        <v>5.8071166214195501E-4</v>
      </c>
      <c r="H22" s="63">
        <f t="shared" si="1"/>
        <v>0.99741583310346826</v>
      </c>
      <c r="I22" s="46">
        <v>9</v>
      </c>
      <c r="J22" s="7">
        <v>18</v>
      </c>
      <c r="K22" s="8">
        <v>7.4999999999999997E-2</v>
      </c>
      <c r="L22" s="8">
        <f t="shared" si="2"/>
        <v>2.814346915163076E-4</v>
      </c>
      <c r="M22" s="63">
        <f t="shared" si="3"/>
        <v>0.99887426123393486</v>
      </c>
      <c r="N22" s="46"/>
      <c r="O22" s="7">
        <v>12</v>
      </c>
      <c r="P22" s="8">
        <v>0</v>
      </c>
      <c r="Q22" s="8">
        <f t="shared" si="4"/>
        <v>0</v>
      </c>
      <c r="R22" s="63">
        <f t="shared" si="5"/>
        <v>0.99999999999999978</v>
      </c>
      <c r="S22" s="42">
        <v>6</v>
      </c>
      <c r="T22" s="7">
        <v>24</v>
      </c>
      <c r="U22" s="8">
        <v>0.05</v>
      </c>
      <c r="V22" s="8">
        <f t="shared" si="6"/>
        <v>3.5956133517109129E-4</v>
      </c>
      <c r="W22" s="63">
        <f t="shared" si="7"/>
        <v>0.98795469527176849</v>
      </c>
      <c r="X22" s="2"/>
      <c r="Y22" s="7">
        <v>22</v>
      </c>
      <c r="Z22" s="8">
        <v>0</v>
      </c>
      <c r="AA22" s="8">
        <f t="shared" si="8"/>
        <v>0</v>
      </c>
      <c r="AB22" s="63">
        <f t="shared" si="9"/>
        <v>0.98858501783590969</v>
      </c>
      <c r="AC22" s="2"/>
      <c r="AD22" s="7">
        <v>18</v>
      </c>
      <c r="AE22" s="8">
        <v>0</v>
      </c>
      <c r="AF22" s="8">
        <f t="shared" si="10"/>
        <v>0</v>
      </c>
      <c r="AG22" s="63">
        <f t="shared" si="11"/>
        <v>0.99936262150027633</v>
      </c>
      <c r="AH22" s="2">
        <v>88</v>
      </c>
      <c r="AI22" s="7">
        <v>9</v>
      </c>
      <c r="AJ22" s="8">
        <v>0.73333333333333328</v>
      </c>
      <c r="AK22" s="8">
        <f t="shared" si="12"/>
        <v>8.6291429692096494E-3</v>
      </c>
      <c r="AL22" s="63">
        <f t="shared" si="13"/>
        <v>0.9936262012159246</v>
      </c>
      <c r="AM22" s="2">
        <v>17</v>
      </c>
      <c r="AN22" s="7">
        <v>15</v>
      </c>
      <c r="AO22" s="8">
        <v>0.14166666666666666</v>
      </c>
      <c r="AP22" s="8">
        <f t="shared" si="14"/>
        <v>2.5103366804489075E-3</v>
      </c>
      <c r="AQ22" s="63">
        <f t="shared" si="15"/>
        <v>0.99054932073242763</v>
      </c>
      <c r="AR22" s="2"/>
      <c r="AS22" s="7">
        <v>12</v>
      </c>
      <c r="AT22" s="8">
        <v>0</v>
      </c>
      <c r="AU22" s="8">
        <f t="shared" si="16"/>
        <v>0</v>
      </c>
      <c r="AV22" s="63">
        <f t="shared" si="17"/>
        <v>0.99999999999999978</v>
      </c>
      <c r="AW22" s="2"/>
      <c r="AX22" s="7">
        <v>23</v>
      </c>
      <c r="AY22" s="8">
        <v>0</v>
      </c>
      <c r="AZ22" s="8">
        <f t="shared" si="18"/>
        <v>0</v>
      </c>
      <c r="BA22" s="63">
        <f t="shared" si="19"/>
        <v>0.99023840810963026</v>
      </c>
    </row>
    <row r="23" spans="1:53">
      <c r="A23" s="40" t="s">
        <v>37</v>
      </c>
      <c r="B23" s="46">
        <v>345022</v>
      </c>
      <c r="C23" s="47">
        <v>5</v>
      </c>
      <c r="D23" s="61">
        <v>118</v>
      </c>
      <c r="E23" s="7">
        <v>20</v>
      </c>
      <c r="F23" s="13">
        <v>3.4200717635397165E-4</v>
      </c>
      <c r="G23" s="8">
        <f t="shared" si="0"/>
        <v>5.71033134439589E-4</v>
      </c>
      <c r="H23" s="63">
        <f t="shared" si="1"/>
        <v>0.99798686623790789</v>
      </c>
      <c r="I23" s="46"/>
      <c r="J23" s="7">
        <v>26</v>
      </c>
      <c r="K23" s="13">
        <v>0</v>
      </c>
      <c r="L23" s="8">
        <f t="shared" si="2"/>
        <v>0</v>
      </c>
      <c r="M23" s="63">
        <f t="shared" si="3"/>
        <v>0.99887426123393486</v>
      </c>
      <c r="N23" s="46"/>
      <c r="O23" s="7">
        <v>12</v>
      </c>
      <c r="P23" s="13">
        <v>0</v>
      </c>
      <c r="Q23" s="8">
        <f t="shared" si="4"/>
        <v>0</v>
      </c>
      <c r="R23" s="63">
        <f t="shared" si="5"/>
        <v>0.99999999999999978</v>
      </c>
      <c r="S23" s="42">
        <v>98</v>
      </c>
      <c r="T23" s="7">
        <v>12</v>
      </c>
      <c r="U23" s="13">
        <v>0.83050847457627119</v>
      </c>
      <c r="V23" s="8">
        <f t="shared" si="6"/>
        <v>5.8728351411278237E-3</v>
      </c>
      <c r="W23" s="63">
        <f t="shared" si="7"/>
        <v>0.99382753041289629</v>
      </c>
      <c r="X23" s="2">
        <v>10</v>
      </c>
      <c r="Y23" s="7">
        <v>17</v>
      </c>
      <c r="Z23" s="13">
        <v>8.4745762711864403E-2</v>
      </c>
      <c r="AA23" s="8">
        <f t="shared" si="8"/>
        <v>2.3781212841854932E-3</v>
      </c>
      <c r="AB23" s="63">
        <f t="shared" si="9"/>
        <v>0.99096313912009515</v>
      </c>
      <c r="AC23" s="2"/>
      <c r="AD23" s="7">
        <v>18</v>
      </c>
      <c r="AE23" s="13">
        <v>0</v>
      </c>
      <c r="AF23" s="8">
        <f t="shared" si="10"/>
        <v>0</v>
      </c>
      <c r="AG23" s="63">
        <f t="shared" si="11"/>
        <v>0.99936262150027633</v>
      </c>
      <c r="AH23" s="2"/>
      <c r="AI23" s="7">
        <v>24</v>
      </c>
      <c r="AJ23" s="13">
        <v>0</v>
      </c>
      <c r="AK23" s="8">
        <f t="shared" si="12"/>
        <v>0</v>
      </c>
      <c r="AL23" s="63">
        <f t="shared" si="13"/>
        <v>0.9936262012159246</v>
      </c>
      <c r="AM23" s="2">
        <v>10</v>
      </c>
      <c r="AN23" s="7">
        <v>17</v>
      </c>
      <c r="AO23" s="13">
        <v>8.4745762711864403E-2</v>
      </c>
      <c r="AP23" s="8">
        <f t="shared" si="14"/>
        <v>1.4766686355581807E-3</v>
      </c>
      <c r="AQ23" s="63">
        <f t="shared" si="15"/>
        <v>0.99202598936798581</v>
      </c>
      <c r="AR23" s="2"/>
      <c r="AS23" s="7">
        <v>12</v>
      </c>
      <c r="AT23" s="13">
        <v>0</v>
      </c>
      <c r="AU23" s="8">
        <f t="shared" si="16"/>
        <v>0</v>
      </c>
      <c r="AV23" s="63">
        <f t="shared" si="17"/>
        <v>0.99999999999999978</v>
      </c>
      <c r="AW23" s="2"/>
      <c r="AX23" s="7">
        <v>23</v>
      </c>
      <c r="AY23" s="13">
        <v>0</v>
      </c>
      <c r="AZ23" s="8">
        <f t="shared" si="18"/>
        <v>0</v>
      </c>
      <c r="BA23" s="63">
        <f t="shared" si="19"/>
        <v>0.99023840810963026</v>
      </c>
    </row>
    <row r="24" spans="1:53">
      <c r="A24" s="39" t="s">
        <v>38</v>
      </c>
      <c r="B24" s="46">
        <v>5453</v>
      </c>
      <c r="C24" s="47">
        <v>34</v>
      </c>
      <c r="D24" s="46">
        <v>92</v>
      </c>
      <c r="E24" s="7">
        <v>21</v>
      </c>
      <c r="F24" s="8">
        <v>1.6871446909957823E-2</v>
      </c>
      <c r="G24" s="8">
        <f t="shared" si="0"/>
        <v>4.4521227430883217E-4</v>
      </c>
      <c r="H24" s="63">
        <f t="shared" si="1"/>
        <v>0.99843207851221671</v>
      </c>
      <c r="I24" s="46">
        <v>1</v>
      </c>
      <c r="J24" s="7">
        <v>25</v>
      </c>
      <c r="K24" s="8">
        <v>1.0869565217391304E-2</v>
      </c>
      <c r="L24" s="8">
        <f t="shared" si="2"/>
        <v>3.1270521279589729E-5</v>
      </c>
      <c r="M24" s="63">
        <f t="shared" si="3"/>
        <v>0.99890553175521446</v>
      </c>
      <c r="N24" s="46"/>
      <c r="O24" s="7">
        <v>12</v>
      </c>
      <c r="P24" s="8">
        <v>0</v>
      </c>
      <c r="Q24" s="8">
        <f t="shared" si="4"/>
        <v>0</v>
      </c>
      <c r="R24" s="63">
        <f t="shared" si="5"/>
        <v>0.99999999999999978</v>
      </c>
      <c r="S24" s="42">
        <v>4</v>
      </c>
      <c r="T24" s="7">
        <v>29</v>
      </c>
      <c r="U24" s="8">
        <v>4.3478260869565216E-2</v>
      </c>
      <c r="V24" s="8">
        <f t="shared" si="6"/>
        <v>2.3970755678072751E-4</v>
      </c>
      <c r="W24" s="63">
        <f t="shared" si="7"/>
        <v>0.994067237969677</v>
      </c>
      <c r="X24" s="2">
        <v>20</v>
      </c>
      <c r="Y24" s="7">
        <v>13</v>
      </c>
      <c r="Z24" s="8">
        <v>0.21739130434782608</v>
      </c>
      <c r="AA24" s="8">
        <f t="shared" si="8"/>
        <v>4.7562425683709865E-3</v>
      </c>
      <c r="AB24" s="63">
        <f t="shared" si="9"/>
        <v>0.99571938168846619</v>
      </c>
      <c r="AC24" s="2">
        <v>55</v>
      </c>
      <c r="AD24" s="7">
        <v>12</v>
      </c>
      <c r="AE24" s="8">
        <v>0.59782608695652173</v>
      </c>
      <c r="AF24" s="8">
        <f t="shared" si="10"/>
        <v>5.155267277175288E-4</v>
      </c>
      <c r="AG24" s="63">
        <f t="shared" si="11"/>
        <v>0.99987814822799381</v>
      </c>
      <c r="AH24" s="2">
        <v>9</v>
      </c>
      <c r="AI24" s="7">
        <v>17</v>
      </c>
      <c r="AJ24" s="8">
        <v>9.7826086956521743E-2</v>
      </c>
      <c r="AK24" s="8">
        <f t="shared" si="12"/>
        <v>8.8252598548735047E-4</v>
      </c>
      <c r="AL24" s="63">
        <f t="shared" si="13"/>
        <v>0.99450872720141192</v>
      </c>
      <c r="AM24" s="2">
        <v>3</v>
      </c>
      <c r="AN24" s="7">
        <v>24</v>
      </c>
      <c r="AO24" s="8">
        <v>3.2608695652173912E-2</v>
      </c>
      <c r="AP24" s="8">
        <f t="shared" si="14"/>
        <v>4.4300059066745422E-4</v>
      </c>
      <c r="AQ24" s="63">
        <f t="shared" si="15"/>
        <v>0.99246898995865329</v>
      </c>
      <c r="AR24" s="2"/>
      <c r="AS24" s="7">
        <v>12</v>
      </c>
      <c r="AT24" s="8">
        <v>0</v>
      </c>
      <c r="AU24" s="8">
        <f t="shared" si="16"/>
        <v>0</v>
      </c>
      <c r="AV24" s="63">
        <f t="shared" si="17"/>
        <v>0.99999999999999978</v>
      </c>
      <c r="AW24" s="2"/>
      <c r="AX24" s="7">
        <v>23</v>
      </c>
      <c r="AY24" s="8">
        <v>0</v>
      </c>
      <c r="AZ24" s="8">
        <f t="shared" si="18"/>
        <v>0</v>
      </c>
      <c r="BA24" s="63">
        <f t="shared" si="19"/>
        <v>0.99023840810963026</v>
      </c>
    </row>
    <row r="25" spans="1:53">
      <c r="A25" s="40" t="s">
        <v>39</v>
      </c>
      <c r="B25" s="46">
        <v>49025</v>
      </c>
      <c r="C25" s="47">
        <v>20</v>
      </c>
      <c r="D25" s="61">
        <v>63</v>
      </c>
      <c r="E25" s="7">
        <v>22</v>
      </c>
      <c r="F25" s="13">
        <v>1.2850586435492095E-3</v>
      </c>
      <c r="G25" s="8">
        <f t="shared" si="0"/>
        <v>3.0487362262452637E-4</v>
      </c>
      <c r="H25" s="63">
        <f t="shared" si="1"/>
        <v>0.99873695213484126</v>
      </c>
      <c r="I25" s="46">
        <v>10</v>
      </c>
      <c r="J25" s="7">
        <v>16</v>
      </c>
      <c r="K25" s="13">
        <v>0.15873015873015872</v>
      </c>
      <c r="L25" s="8">
        <f t="shared" si="2"/>
        <v>3.1270521279589731E-4</v>
      </c>
      <c r="M25" s="63">
        <f t="shared" si="3"/>
        <v>0.99921823696801038</v>
      </c>
      <c r="N25" s="46"/>
      <c r="O25" s="7">
        <v>12</v>
      </c>
      <c r="P25" s="13">
        <v>0</v>
      </c>
      <c r="Q25" s="8">
        <f t="shared" si="4"/>
        <v>0</v>
      </c>
      <c r="R25" s="63">
        <f t="shared" si="5"/>
        <v>0.99999999999999978</v>
      </c>
      <c r="S25" s="42">
        <v>26</v>
      </c>
      <c r="T25" s="7">
        <v>20</v>
      </c>
      <c r="U25" s="13">
        <v>0.41269841269841268</v>
      </c>
      <c r="V25" s="8">
        <f t="shared" si="6"/>
        <v>1.5580991190747289E-3</v>
      </c>
      <c r="W25" s="63">
        <f t="shared" si="7"/>
        <v>0.99562533708875167</v>
      </c>
      <c r="X25" s="2">
        <v>8</v>
      </c>
      <c r="Y25" s="7">
        <v>18</v>
      </c>
      <c r="Z25" s="13">
        <v>0.12698412698412698</v>
      </c>
      <c r="AA25" s="8">
        <f t="shared" si="8"/>
        <v>1.9024970273483948E-3</v>
      </c>
      <c r="AB25" s="63">
        <f t="shared" si="9"/>
        <v>0.99762187871581454</v>
      </c>
      <c r="AC25" s="2">
        <v>6</v>
      </c>
      <c r="AD25" s="7">
        <v>15</v>
      </c>
      <c r="AE25" s="13">
        <v>9.5238095238095233E-2</v>
      </c>
      <c r="AF25" s="8">
        <f t="shared" si="10"/>
        <v>5.6239279387366786E-5</v>
      </c>
      <c r="AG25" s="63">
        <f t="shared" si="11"/>
        <v>0.99993438750738117</v>
      </c>
      <c r="AH25" s="2"/>
      <c r="AI25" s="7">
        <v>24</v>
      </c>
      <c r="AJ25" s="13">
        <v>0</v>
      </c>
      <c r="AK25" s="8">
        <f t="shared" si="12"/>
        <v>0</v>
      </c>
      <c r="AL25" s="63">
        <f t="shared" si="13"/>
        <v>0.99450872720141192</v>
      </c>
      <c r="AM25" s="2">
        <v>5</v>
      </c>
      <c r="AN25" s="7">
        <v>21</v>
      </c>
      <c r="AO25" s="13">
        <v>7.9365079365079361E-2</v>
      </c>
      <c r="AP25" s="8">
        <f t="shared" si="14"/>
        <v>7.3833431777909036E-4</v>
      </c>
      <c r="AQ25" s="63">
        <f t="shared" si="15"/>
        <v>0.99320732427643244</v>
      </c>
      <c r="AR25" s="2"/>
      <c r="AS25" s="7">
        <v>12</v>
      </c>
      <c r="AT25" s="13">
        <v>0</v>
      </c>
      <c r="AU25" s="8">
        <f t="shared" si="16"/>
        <v>0</v>
      </c>
      <c r="AV25" s="63">
        <f t="shared" si="17"/>
        <v>0.99999999999999978</v>
      </c>
      <c r="AW25" s="2">
        <v>8</v>
      </c>
      <c r="AX25" s="7">
        <v>18</v>
      </c>
      <c r="AY25" s="13">
        <v>0.12698412698412698</v>
      </c>
      <c r="AZ25" s="8">
        <f t="shared" si="18"/>
        <v>1.5017833677492022E-3</v>
      </c>
      <c r="BA25" s="63">
        <f t="shared" si="19"/>
        <v>0.99174019147737946</v>
      </c>
    </row>
    <row r="26" spans="1:53">
      <c r="A26" s="39" t="s">
        <v>40</v>
      </c>
      <c r="B26" s="46">
        <v>162225</v>
      </c>
      <c r="C26" s="47">
        <v>10</v>
      </c>
      <c r="D26" s="46">
        <v>45</v>
      </c>
      <c r="E26" s="7">
        <v>23</v>
      </c>
      <c r="F26" s="8">
        <v>2.7739251040221914E-4</v>
      </c>
      <c r="G26" s="8">
        <f t="shared" si="0"/>
        <v>2.177668733032331E-4</v>
      </c>
      <c r="H26" s="63">
        <f t="shared" si="1"/>
        <v>0.99895471900814448</v>
      </c>
      <c r="I26" s="46"/>
      <c r="J26" s="7">
        <v>26</v>
      </c>
      <c r="K26" s="8">
        <v>0</v>
      </c>
      <c r="L26" s="8">
        <f t="shared" si="2"/>
        <v>0</v>
      </c>
      <c r="M26" s="63">
        <f t="shared" si="3"/>
        <v>0.99921823696801038</v>
      </c>
      <c r="N26" s="46"/>
      <c r="O26" s="7">
        <v>12</v>
      </c>
      <c r="P26" s="8">
        <v>0</v>
      </c>
      <c r="Q26" s="8">
        <f t="shared" si="4"/>
        <v>0</v>
      </c>
      <c r="R26" s="63">
        <f t="shared" si="5"/>
        <v>0.99999999999999978</v>
      </c>
      <c r="S26" s="42">
        <v>4</v>
      </c>
      <c r="T26" s="7">
        <v>29</v>
      </c>
      <c r="U26" s="8">
        <v>8.8888888888888892E-2</v>
      </c>
      <c r="V26" s="8">
        <f t="shared" si="6"/>
        <v>2.3970755678072751E-4</v>
      </c>
      <c r="W26" s="63">
        <f t="shared" si="7"/>
        <v>0.99586504464553238</v>
      </c>
      <c r="X26" s="2"/>
      <c r="Y26" s="7">
        <v>22</v>
      </c>
      <c r="Z26" s="8">
        <v>0</v>
      </c>
      <c r="AA26" s="8">
        <f t="shared" si="8"/>
        <v>0</v>
      </c>
      <c r="AB26" s="63">
        <f t="shared" si="9"/>
        <v>0.99762187871581454</v>
      </c>
      <c r="AC26" s="2"/>
      <c r="AD26" s="7">
        <v>18</v>
      </c>
      <c r="AE26" s="8">
        <v>0</v>
      </c>
      <c r="AF26" s="8">
        <f t="shared" si="10"/>
        <v>0</v>
      </c>
      <c r="AG26" s="63">
        <f t="shared" si="11"/>
        <v>0.99993438750738117</v>
      </c>
      <c r="AH26" s="2">
        <v>34</v>
      </c>
      <c r="AI26" s="7">
        <v>13</v>
      </c>
      <c r="AJ26" s="8">
        <v>0.75555555555555554</v>
      </c>
      <c r="AK26" s="8">
        <f t="shared" si="12"/>
        <v>3.3339870562855462E-3</v>
      </c>
      <c r="AL26" s="63">
        <f t="shared" si="13"/>
        <v>0.99784271425769744</v>
      </c>
      <c r="AM26" s="2">
        <v>2</v>
      </c>
      <c r="AN26" s="7">
        <v>25</v>
      </c>
      <c r="AO26" s="8">
        <v>4.4444444444444446E-2</v>
      </c>
      <c r="AP26" s="8">
        <f t="shared" si="14"/>
        <v>2.9533372711163615E-4</v>
      </c>
      <c r="AQ26" s="63">
        <f t="shared" si="15"/>
        <v>0.99350265800354409</v>
      </c>
      <c r="AR26" s="2"/>
      <c r="AS26" s="7">
        <v>12</v>
      </c>
      <c r="AT26" s="8">
        <v>0</v>
      </c>
      <c r="AU26" s="8">
        <f t="shared" si="16"/>
        <v>0</v>
      </c>
      <c r="AV26" s="63">
        <f t="shared" si="17"/>
        <v>0.99999999999999978</v>
      </c>
      <c r="AW26" s="2">
        <v>5</v>
      </c>
      <c r="AX26" s="7">
        <v>20</v>
      </c>
      <c r="AY26" s="8">
        <v>0.1111111111111111</v>
      </c>
      <c r="AZ26" s="8">
        <f t="shared" si="18"/>
        <v>9.3861460484325138E-4</v>
      </c>
      <c r="BA26" s="63">
        <f t="shared" si="19"/>
        <v>0.9926788060822227</v>
      </c>
    </row>
    <row r="27" spans="1:53">
      <c r="A27" s="39" t="s">
        <v>41</v>
      </c>
      <c r="B27" s="46">
        <v>44757</v>
      </c>
      <c r="C27" s="47">
        <v>21</v>
      </c>
      <c r="D27" s="46">
        <v>32</v>
      </c>
      <c r="E27" s="7">
        <v>24</v>
      </c>
      <c r="F27" s="8">
        <v>7.1497195969345579E-4</v>
      </c>
      <c r="G27" s="8">
        <f t="shared" si="0"/>
        <v>1.5485644323785466E-4</v>
      </c>
      <c r="H27" s="63">
        <f t="shared" si="1"/>
        <v>0.99910957545138235</v>
      </c>
      <c r="I27" s="46"/>
      <c r="J27" s="7">
        <v>26</v>
      </c>
      <c r="K27" s="8">
        <v>0</v>
      </c>
      <c r="L27" s="8">
        <f t="shared" si="2"/>
        <v>0</v>
      </c>
      <c r="M27" s="63">
        <f t="shared" si="3"/>
        <v>0.99921823696801038</v>
      </c>
      <c r="N27" s="46"/>
      <c r="O27" s="7">
        <v>12</v>
      </c>
      <c r="P27" s="8">
        <v>0</v>
      </c>
      <c r="Q27" s="8">
        <f t="shared" si="4"/>
        <v>0</v>
      </c>
      <c r="R27" s="63">
        <f t="shared" si="5"/>
        <v>0.99999999999999978</v>
      </c>
      <c r="S27" s="42"/>
      <c r="T27" s="7">
        <v>35</v>
      </c>
      <c r="U27" s="8">
        <v>0</v>
      </c>
      <c r="V27" s="8">
        <f t="shared" si="6"/>
        <v>0</v>
      </c>
      <c r="W27" s="63">
        <f t="shared" si="7"/>
        <v>0.99586504464553238</v>
      </c>
      <c r="X27" s="2"/>
      <c r="Y27" s="7">
        <v>22</v>
      </c>
      <c r="Z27" s="8">
        <v>0</v>
      </c>
      <c r="AA27" s="8">
        <f t="shared" si="8"/>
        <v>0</v>
      </c>
      <c r="AB27" s="63">
        <f t="shared" si="9"/>
        <v>0.99762187871581454</v>
      </c>
      <c r="AC27" s="2"/>
      <c r="AD27" s="7">
        <v>18</v>
      </c>
      <c r="AE27" s="8">
        <v>0</v>
      </c>
      <c r="AF27" s="8">
        <f t="shared" si="10"/>
        <v>0</v>
      </c>
      <c r="AG27" s="63">
        <f t="shared" si="11"/>
        <v>0.99993438750738117</v>
      </c>
      <c r="AH27" s="2"/>
      <c r="AI27" s="7">
        <v>24</v>
      </c>
      <c r="AJ27" s="8">
        <v>0</v>
      </c>
      <c r="AK27" s="8">
        <f t="shared" si="12"/>
        <v>0</v>
      </c>
      <c r="AL27" s="63">
        <f t="shared" si="13"/>
        <v>0.99784271425769744</v>
      </c>
      <c r="AM27" s="2"/>
      <c r="AN27" s="7">
        <v>29</v>
      </c>
      <c r="AO27" s="8">
        <v>0</v>
      </c>
      <c r="AP27" s="8">
        <f t="shared" si="14"/>
        <v>0</v>
      </c>
      <c r="AQ27" s="63">
        <f t="shared" si="15"/>
        <v>0.99350265800354409</v>
      </c>
      <c r="AR27" s="2"/>
      <c r="AS27" s="7">
        <v>12</v>
      </c>
      <c r="AT27" s="8">
        <v>0</v>
      </c>
      <c r="AU27" s="8">
        <f t="shared" si="16"/>
        <v>0</v>
      </c>
      <c r="AV27" s="63">
        <f t="shared" si="17"/>
        <v>0.99999999999999978</v>
      </c>
      <c r="AW27" s="2">
        <v>32</v>
      </c>
      <c r="AX27" s="7">
        <v>14</v>
      </c>
      <c r="AY27" s="8">
        <v>1</v>
      </c>
      <c r="AZ27" s="8">
        <f t="shared" si="18"/>
        <v>6.0071334709968088E-3</v>
      </c>
      <c r="BA27" s="63">
        <f t="shared" si="19"/>
        <v>0.99868593955321949</v>
      </c>
    </row>
    <row r="28" spans="1:53">
      <c r="A28" s="57" t="s">
        <v>42</v>
      </c>
      <c r="B28" s="46">
        <v>7302</v>
      </c>
      <c r="C28" s="47">
        <v>32</v>
      </c>
      <c r="D28" s="61">
        <v>31</v>
      </c>
      <c r="E28" s="7">
        <v>25</v>
      </c>
      <c r="F28" s="14">
        <v>4.2454122158312787E-3</v>
      </c>
      <c r="G28" s="8">
        <f t="shared" si="0"/>
        <v>1.5001717938667171E-4</v>
      </c>
      <c r="H28" s="63">
        <f t="shared" si="1"/>
        <v>0.99925959263076902</v>
      </c>
      <c r="I28" s="46">
        <v>3</v>
      </c>
      <c r="J28" s="7">
        <v>21</v>
      </c>
      <c r="K28" s="14">
        <v>9.6774193548387094E-2</v>
      </c>
      <c r="L28" s="8">
        <f t="shared" si="2"/>
        <v>9.3811563838769186E-5</v>
      </c>
      <c r="M28" s="63">
        <f t="shared" si="3"/>
        <v>0.99931204853184918</v>
      </c>
      <c r="N28" s="46"/>
      <c r="O28" s="7">
        <v>12</v>
      </c>
      <c r="P28" s="14">
        <v>0</v>
      </c>
      <c r="Q28" s="8">
        <f t="shared" si="4"/>
        <v>0</v>
      </c>
      <c r="R28" s="63">
        <f t="shared" si="5"/>
        <v>0.99999999999999978</v>
      </c>
      <c r="S28" s="42">
        <v>13</v>
      </c>
      <c r="T28" s="7">
        <v>22</v>
      </c>
      <c r="U28" s="14">
        <v>0.41935483870967744</v>
      </c>
      <c r="V28" s="8">
        <f t="shared" si="6"/>
        <v>7.7904955953736444E-4</v>
      </c>
      <c r="W28" s="63">
        <f t="shared" si="7"/>
        <v>0.99664409420506972</v>
      </c>
      <c r="X28" s="2"/>
      <c r="Y28" s="7">
        <v>22</v>
      </c>
      <c r="Z28" s="14">
        <v>0</v>
      </c>
      <c r="AA28" s="8">
        <f t="shared" si="8"/>
        <v>0</v>
      </c>
      <c r="AB28" s="63">
        <f t="shared" si="9"/>
        <v>0.99762187871581454</v>
      </c>
      <c r="AC28" s="2"/>
      <c r="AD28" s="7">
        <v>18</v>
      </c>
      <c r="AE28" s="14">
        <v>0</v>
      </c>
      <c r="AF28" s="8">
        <f t="shared" si="10"/>
        <v>0</v>
      </c>
      <c r="AG28" s="63">
        <f t="shared" si="11"/>
        <v>0.99993438750738117</v>
      </c>
      <c r="AH28" s="2">
        <v>5</v>
      </c>
      <c r="AI28" s="7">
        <v>19</v>
      </c>
      <c r="AJ28" s="14">
        <v>0.16129032258064516</v>
      </c>
      <c r="AK28" s="8">
        <f t="shared" si="12"/>
        <v>4.9029221415963916E-4</v>
      </c>
      <c r="AL28" s="63">
        <f t="shared" si="13"/>
        <v>0.99833300647185708</v>
      </c>
      <c r="AM28" s="2">
        <v>10</v>
      </c>
      <c r="AN28" s="7">
        <v>17</v>
      </c>
      <c r="AO28" s="14">
        <v>0.32258064516129031</v>
      </c>
      <c r="AP28" s="8">
        <f t="shared" si="14"/>
        <v>1.4766686355581807E-3</v>
      </c>
      <c r="AQ28" s="63">
        <f t="shared" si="15"/>
        <v>0.99497932663910227</v>
      </c>
      <c r="AR28" s="2"/>
      <c r="AS28" s="7">
        <v>12</v>
      </c>
      <c r="AT28" s="14">
        <v>0</v>
      </c>
      <c r="AU28" s="8">
        <f t="shared" si="16"/>
        <v>0</v>
      </c>
      <c r="AV28" s="63">
        <f t="shared" si="17"/>
        <v>0.99999999999999978</v>
      </c>
      <c r="AW28" s="2"/>
      <c r="AX28" s="7">
        <v>23</v>
      </c>
      <c r="AY28" s="14">
        <v>0</v>
      </c>
      <c r="AZ28" s="8">
        <f t="shared" si="18"/>
        <v>0</v>
      </c>
      <c r="BA28" s="63">
        <f t="shared" si="19"/>
        <v>0.99868593955321949</v>
      </c>
    </row>
    <row r="29" spans="1:53">
      <c r="A29" s="39" t="s">
        <v>43</v>
      </c>
      <c r="B29" s="46">
        <v>6841</v>
      </c>
      <c r="C29" s="47">
        <v>33</v>
      </c>
      <c r="D29" s="46">
        <v>30</v>
      </c>
      <c r="E29" s="7">
        <v>26</v>
      </c>
      <c r="F29" s="8">
        <v>4.3853237830726501E-3</v>
      </c>
      <c r="G29" s="8">
        <f t="shared" si="0"/>
        <v>1.4517791553548875E-4</v>
      </c>
      <c r="H29" s="63">
        <f t="shared" si="1"/>
        <v>0.9994047705463045</v>
      </c>
      <c r="I29" s="46">
        <v>5</v>
      </c>
      <c r="J29" s="7">
        <v>20</v>
      </c>
      <c r="K29" s="8">
        <v>0.16666666666666666</v>
      </c>
      <c r="L29" s="8">
        <f t="shared" si="2"/>
        <v>1.5635260639794866E-4</v>
      </c>
      <c r="M29" s="63">
        <f t="shared" si="3"/>
        <v>0.99946840113824709</v>
      </c>
      <c r="N29" s="46"/>
      <c r="O29" s="7">
        <v>12</v>
      </c>
      <c r="P29" s="8">
        <v>0</v>
      </c>
      <c r="Q29" s="8">
        <f t="shared" si="4"/>
        <v>0</v>
      </c>
      <c r="R29" s="63">
        <f t="shared" si="5"/>
        <v>0.99999999999999978</v>
      </c>
      <c r="S29" s="42">
        <v>7</v>
      </c>
      <c r="T29" s="7">
        <v>23</v>
      </c>
      <c r="U29" s="8">
        <v>0.23333333333333334</v>
      </c>
      <c r="V29" s="8">
        <f t="shared" si="6"/>
        <v>4.1948822436627315E-4</v>
      </c>
      <c r="W29" s="63">
        <f t="shared" si="7"/>
        <v>0.99706358242943605</v>
      </c>
      <c r="X29" s="2">
        <v>2</v>
      </c>
      <c r="Y29" s="7">
        <v>21</v>
      </c>
      <c r="Z29" s="8">
        <v>6.6666666666666666E-2</v>
      </c>
      <c r="AA29" s="8">
        <f t="shared" si="8"/>
        <v>4.7562425683709869E-4</v>
      </c>
      <c r="AB29" s="63">
        <f t="shared" si="9"/>
        <v>0.99809750297265165</v>
      </c>
      <c r="AC29" s="2"/>
      <c r="AD29" s="7">
        <v>18</v>
      </c>
      <c r="AE29" s="8">
        <v>0</v>
      </c>
      <c r="AF29" s="8">
        <f t="shared" si="10"/>
        <v>0</v>
      </c>
      <c r="AG29" s="63">
        <f t="shared" si="11"/>
        <v>0.99993438750738117</v>
      </c>
      <c r="AH29" s="2">
        <v>2</v>
      </c>
      <c r="AI29" s="7">
        <v>22</v>
      </c>
      <c r="AJ29" s="8">
        <v>6.6666666666666666E-2</v>
      </c>
      <c r="AK29" s="8">
        <f t="shared" si="12"/>
        <v>1.9611688566385565E-4</v>
      </c>
      <c r="AL29" s="63">
        <f t="shared" si="13"/>
        <v>0.99852912335752098</v>
      </c>
      <c r="AM29" s="2">
        <v>8</v>
      </c>
      <c r="AN29" s="7">
        <v>19</v>
      </c>
      <c r="AO29" s="8">
        <v>0.26666666666666666</v>
      </c>
      <c r="AP29" s="8">
        <f t="shared" si="14"/>
        <v>1.1813349084465446E-3</v>
      </c>
      <c r="AQ29" s="63">
        <f t="shared" si="15"/>
        <v>0.99616066154754879</v>
      </c>
      <c r="AR29" s="2"/>
      <c r="AS29" s="7">
        <v>12</v>
      </c>
      <c r="AT29" s="8">
        <v>0</v>
      </c>
      <c r="AU29" s="8">
        <f t="shared" si="16"/>
        <v>0</v>
      </c>
      <c r="AV29" s="63">
        <f t="shared" si="17"/>
        <v>0.99999999999999978</v>
      </c>
      <c r="AW29" s="2">
        <v>6</v>
      </c>
      <c r="AX29" s="7">
        <v>19</v>
      </c>
      <c r="AY29" s="8">
        <v>0.2</v>
      </c>
      <c r="AZ29" s="8">
        <f t="shared" si="18"/>
        <v>1.1263375258119017E-3</v>
      </c>
      <c r="BA29" s="63">
        <f t="shared" si="19"/>
        <v>0.99981227707903142</v>
      </c>
    </row>
    <row r="30" spans="1:53">
      <c r="A30" s="57" t="s">
        <v>44</v>
      </c>
      <c r="B30" s="46">
        <v>9566</v>
      </c>
      <c r="C30" s="47">
        <v>30</v>
      </c>
      <c r="D30" s="61">
        <v>30</v>
      </c>
      <c r="E30" s="7">
        <v>26</v>
      </c>
      <c r="F30" s="14">
        <v>3.1361070457871631E-3</v>
      </c>
      <c r="G30" s="8">
        <f t="shared" si="0"/>
        <v>1.4517791553548875E-4</v>
      </c>
      <c r="H30" s="63">
        <f t="shared" si="1"/>
        <v>0.99954994846183998</v>
      </c>
      <c r="I30" s="46">
        <v>8</v>
      </c>
      <c r="J30" s="7">
        <v>19</v>
      </c>
      <c r="K30" s="14">
        <v>0.26666666666666666</v>
      </c>
      <c r="L30" s="8">
        <f t="shared" si="2"/>
        <v>2.5016417023671783E-4</v>
      </c>
      <c r="M30" s="63">
        <f t="shared" si="3"/>
        <v>0.9997185653084838</v>
      </c>
      <c r="N30" s="46"/>
      <c r="O30" s="7">
        <v>12</v>
      </c>
      <c r="P30" s="14">
        <v>0</v>
      </c>
      <c r="Q30" s="8">
        <f t="shared" si="4"/>
        <v>0</v>
      </c>
      <c r="R30" s="63">
        <f t="shared" si="5"/>
        <v>0.99999999999999978</v>
      </c>
      <c r="S30" s="42">
        <v>17</v>
      </c>
      <c r="T30" s="7">
        <v>21</v>
      </c>
      <c r="U30" s="14">
        <v>0.56666666666666665</v>
      </c>
      <c r="V30" s="8">
        <f t="shared" si="6"/>
        <v>1.018757116318092E-3</v>
      </c>
      <c r="W30" s="63">
        <f t="shared" si="7"/>
        <v>0.99808233954575409</v>
      </c>
      <c r="X30" s="2"/>
      <c r="Y30" s="7">
        <v>22</v>
      </c>
      <c r="Z30" s="14">
        <v>0</v>
      </c>
      <c r="AA30" s="8">
        <f t="shared" si="8"/>
        <v>0</v>
      </c>
      <c r="AB30" s="63">
        <f t="shared" si="9"/>
        <v>0.99809750297265165</v>
      </c>
      <c r="AC30" s="2"/>
      <c r="AD30" s="7">
        <v>18</v>
      </c>
      <c r="AE30" s="14">
        <v>0</v>
      </c>
      <c r="AF30" s="8">
        <f t="shared" si="10"/>
        <v>0</v>
      </c>
      <c r="AG30" s="63">
        <f t="shared" si="11"/>
        <v>0.99993438750738117</v>
      </c>
      <c r="AH30" s="2"/>
      <c r="AI30" s="7">
        <v>24</v>
      </c>
      <c r="AJ30" s="14">
        <v>0</v>
      </c>
      <c r="AK30" s="8">
        <f t="shared" si="12"/>
        <v>0</v>
      </c>
      <c r="AL30" s="63">
        <f t="shared" si="13"/>
        <v>0.99852912335752098</v>
      </c>
      <c r="AM30" s="2">
        <v>5</v>
      </c>
      <c r="AN30" s="7">
        <v>21</v>
      </c>
      <c r="AO30" s="14">
        <v>0.16666666666666666</v>
      </c>
      <c r="AP30" s="8">
        <f t="shared" si="14"/>
        <v>7.3833431777909036E-4</v>
      </c>
      <c r="AQ30" s="63">
        <f t="shared" si="15"/>
        <v>0.99689899586532793</v>
      </c>
      <c r="AR30" s="2"/>
      <c r="AS30" s="7">
        <v>12</v>
      </c>
      <c r="AT30" s="14">
        <v>0</v>
      </c>
      <c r="AU30" s="8">
        <f t="shared" si="16"/>
        <v>0</v>
      </c>
      <c r="AV30" s="63">
        <f t="shared" si="17"/>
        <v>0.99999999999999978</v>
      </c>
      <c r="AW30" s="2"/>
      <c r="AX30" s="7">
        <v>23</v>
      </c>
      <c r="AY30" s="14">
        <v>0</v>
      </c>
      <c r="AZ30" s="8">
        <f t="shared" si="18"/>
        <v>0</v>
      </c>
      <c r="BA30" s="63">
        <f t="shared" si="19"/>
        <v>0.99981227707903142</v>
      </c>
    </row>
    <row r="31" spans="1:53">
      <c r="A31" s="39" t="s">
        <v>45</v>
      </c>
      <c r="B31" s="46">
        <v>9974</v>
      </c>
      <c r="C31" s="47">
        <v>29</v>
      </c>
      <c r="D31" s="46">
        <v>25</v>
      </c>
      <c r="E31" s="7">
        <v>28</v>
      </c>
      <c r="F31" s="8">
        <v>2.5065169440545419E-3</v>
      </c>
      <c r="G31" s="8">
        <f t="shared" si="0"/>
        <v>1.2098159627957395E-4</v>
      </c>
      <c r="H31" s="63">
        <f t="shared" si="1"/>
        <v>0.99967093005811958</v>
      </c>
      <c r="I31" s="46"/>
      <c r="J31" s="7">
        <v>26</v>
      </c>
      <c r="K31" s="8">
        <v>0</v>
      </c>
      <c r="L31" s="8">
        <f t="shared" si="2"/>
        <v>0</v>
      </c>
      <c r="M31" s="63">
        <f t="shared" si="3"/>
        <v>0.9997185653084838</v>
      </c>
      <c r="N31" s="46"/>
      <c r="O31" s="7">
        <v>12</v>
      </c>
      <c r="P31" s="8">
        <v>0</v>
      </c>
      <c r="Q31" s="8">
        <f t="shared" si="4"/>
        <v>0</v>
      </c>
      <c r="R31" s="63">
        <f t="shared" si="5"/>
        <v>0.99999999999999978</v>
      </c>
      <c r="S31" s="42">
        <v>3</v>
      </c>
      <c r="T31" s="7">
        <v>31</v>
      </c>
      <c r="U31" s="8">
        <v>0.12</v>
      </c>
      <c r="V31" s="8">
        <f t="shared" si="6"/>
        <v>1.7978066758554564E-4</v>
      </c>
      <c r="W31" s="63">
        <f t="shared" si="7"/>
        <v>0.9982621202133396</v>
      </c>
      <c r="X31" s="2"/>
      <c r="Y31" s="7">
        <v>22</v>
      </c>
      <c r="Z31" s="8">
        <v>0</v>
      </c>
      <c r="AA31" s="8">
        <f t="shared" si="8"/>
        <v>0</v>
      </c>
      <c r="AB31" s="63">
        <f t="shared" si="9"/>
        <v>0.99809750297265165</v>
      </c>
      <c r="AC31" s="2"/>
      <c r="AD31" s="7">
        <v>18</v>
      </c>
      <c r="AE31" s="8">
        <v>0</v>
      </c>
      <c r="AF31" s="8">
        <f t="shared" si="10"/>
        <v>0</v>
      </c>
      <c r="AG31" s="63">
        <f t="shared" si="11"/>
        <v>0.99993438750738117</v>
      </c>
      <c r="AH31" s="2">
        <v>9</v>
      </c>
      <c r="AI31" s="7">
        <v>17</v>
      </c>
      <c r="AJ31" s="8">
        <v>0.36</v>
      </c>
      <c r="AK31" s="8">
        <f t="shared" si="12"/>
        <v>8.8252598548735047E-4</v>
      </c>
      <c r="AL31" s="63">
        <f t="shared" si="13"/>
        <v>0.9994116493430083</v>
      </c>
      <c r="AM31" s="2">
        <v>12</v>
      </c>
      <c r="AN31" s="7">
        <v>16</v>
      </c>
      <c r="AO31" s="8">
        <v>0.48</v>
      </c>
      <c r="AP31" s="8">
        <f t="shared" si="14"/>
        <v>1.7720023626698169E-3</v>
      </c>
      <c r="AQ31" s="63">
        <f t="shared" si="15"/>
        <v>0.99867099822799776</v>
      </c>
      <c r="AR31" s="2"/>
      <c r="AS31" s="7">
        <v>12</v>
      </c>
      <c r="AT31" s="8">
        <v>0</v>
      </c>
      <c r="AU31" s="8">
        <f t="shared" si="16"/>
        <v>0</v>
      </c>
      <c r="AV31" s="63">
        <f t="shared" si="17"/>
        <v>0.99999999999999978</v>
      </c>
      <c r="AW31" s="2">
        <v>1</v>
      </c>
      <c r="AX31" s="7">
        <v>22</v>
      </c>
      <c r="AY31" s="8">
        <v>0.04</v>
      </c>
      <c r="AZ31" s="8">
        <f t="shared" si="18"/>
        <v>1.8772292096865028E-4</v>
      </c>
      <c r="BA31" s="63">
        <f t="shared" si="19"/>
        <v>1</v>
      </c>
    </row>
    <row r="32" spans="1:53">
      <c r="A32" s="40" t="s">
        <v>46</v>
      </c>
      <c r="B32" s="46">
        <v>67824</v>
      </c>
      <c r="C32" s="47">
        <v>17</v>
      </c>
      <c r="D32" s="61">
        <v>18</v>
      </c>
      <c r="E32" s="7">
        <v>29</v>
      </c>
      <c r="F32" s="14">
        <v>2.6539278131634819E-4</v>
      </c>
      <c r="G32" s="8">
        <f t="shared" si="0"/>
        <v>8.7106749321293249E-5</v>
      </c>
      <c r="H32" s="63">
        <f t="shared" si="1"/>
        <v>0.99975803680744091</v>
      </c>
      <c r="I32" s="46"/>
      <c r="J32" s="7">
        <v>26</v>
      </c>
      <c r="K32" s="14">
        <v>0</v>
      </c>
      <c r="L32" s="8">
        <f t="shared" si="2"/>
        <v>0</v>
      </c>
      <c r="M32" s="63">
        <f t="shared" si="3"/>
        <v>0.9997185653084838</v>
      </c>
      <c r="N32" s="46"/>
      <c r="O32" s="7">
        <v>12</v>
      </c>
      <c r="P32" s="14">
        <v>0</v>
      </c>
      <c r="Q32" s="8">
        <f t="shared" si="4"/>
        <v>0</v>
      </c>
      <c r="R32" s="63">
        <f t="shared" si="5"/>
        <v>0.99999999999999978</v>
      </c>
      <c r="S32" s="42">
        <v>5</v>
      </c>
      <c r="T32" s="7">
        <v>26</v>
      </c>
      <c r="U32" s="14">
        <v>0.27777777777777779</v>
      </c>
      <c r="V32" s="8">
        <f t="shared" si="6"/>
        <v>2.9963444597590937E-4</v>
      </c>
      <c r="W32" s="63">
        <f t="shared" si="7"/>
        <v>0.99856175465931551</v>
      </c>
      <c r="X32" s="2">
        <v>8</v>
      </c>
      <c r="Y32" s="7">
        <v>18</v>
      </c>
      <c r="Z32" s="14">
        <v>0.44444444444444442</v>
      </c>
      <c r="AA32" s="8">
        <f t="shared" si="8"/>
        <v>1.9024970273483948E-3</v>
      </c>
      <c r="AB32" s="63">
        <f t="shared" si="9"/>
        <v>1</v>
      </c>
      <c r="AC32" s="2"/>
      <c r="AD32" s="7">
        <v>18</v>
      </c>
      <c r="AE32" s="14">
        <v>0</v>
      </c>
      <c r="AF32" s="8">
        <f t="shared" si="10"/>
        <v>0</v>
      </c>
      <c r="AG32" s="63">
        <f t="shared" si="11"/>
        <v>0.99993438750738117</v>
      </c>
      <c r="AH32" s="2">
        <v>5</v>
      </c>
      <c r="AI32" s="7">
        <v>19</v>
      </c>
      <c r="AJ32" s="14">
        <v>0.27777777777777779</v>
      </c>
      <c r="AK32" s="8">
        <f t="shared" si="12"/>
        <v>4.9029221415963916E-4</v>
      </c>
      <c r="AL32" s="63">
        <f t="shared" si="13"/>
        <v>0.99990194155716794</v>
      </c>
      <c r="AM32" s="2"/>
      <c r="AN32" s="7">
        <v>29</v>
      </c>
      <c r="AO32" s="14">
        <v>0</v>
      </c>
      <c r="AP32" s="8">
        <f t="shared" si="14"/>
        <v>0</v>
      </c>
      <c r="AQ32" s="63">
        <f t="shared" si="15"/>
        <v>0.99867099822799776</v>
      </c>
      <c r="AR32" s="2"/>
      <c r="AS32" s="7">
        <v>12</v>
      </c>
      <c r="AT32" s="14">
        <v>0</v>
      </c>
      <c r="AU32" s="8">
        <f t="shared" si="16"/>
        <v>0</v>
      </c>
      <c r="AV32" s="63">
        <f t="shared" si="17"/>
        <v>0.99999999999999978</v>
      </c>
      <c r="AW32" s="2"/>
      <c r="AX32" s="7">
        <v>23</v>
      </c>
      <c r="AY32" s="14">
        <v>0</v>
      </c>
      <c r="AZ32" s="8">
        <f t="shared" si="18"/>
        <v>0</v>
      </c>
      <c r="BA32" s="63">
        <f t="shared" si="19"/>
        <v>1</v>
      </c>
    </row>
    <row r="33" spans="1:92">
      <c r="A33" s="39" t="s">
        <v>47</v>
      </c>
      <c r="B33" s="46">
        <v>64163</v>
      </c>
      <c r="C33" s="47">
        <v>19</v>
      </c>
      <c r="D33" s="46">
        <v>13</v>
      </c>
      <c r="E33" s="7">
        <v>30</v>
      </c>
      <c r="F33" s="8">
        <v>2.0260898025341708E-4</v>
      </c>
      <c r="G33" s="8">
        <f t="shared" si="0"/>
        <v>6.2910430065378457E-5</v>
      </c>
      <c r="H33" s="63">
        <f t="shared" si="1"/>
        <v>0.99982094723750625</v>
      </c>
      <c r="I33" s="46"/>
      <c r="J33" s="7">
        <v>26</v>
      </c>
      <c r="K33" s="8">
        <v>0</v>
      </c>
      <c r="L33" s="8">
        <f t="shared" si="2"/>
        <v>0</v>
      </c>
      <c r="M33" s="63">
        <f t="shared" si="3"/>
        <v>0.9997185653084838</v>
      </c>
      <c r="N33" s="46"/>
      <c r="O33" s="7">
        <v>12</v>
      </c>
      <c r="P33" s="8">
        <v>0</v>
      </c>
      <c r="Q33" s="8">
        <f t="shared" si="4"/>
        <v>0</v>
      </c>
      <c r="R33" s="63">
        <f t="shared" si="5"/>
        <v>0.99999999999999978</v>
      </c>
      <c r="S33" s="42">
        <v>5</v>
      </c>
      <c r="T33" s="7">
        <v>26</v>
      </c>
      <c r="U33" s="8">
        <v>0.38461538461538464</v>
      </c>
      <c r="V33" s="8">
        <f t="shared" si="6"/>
        <v>2.9963444597590937E-4</v>
      </c>
      <c r="W33" s="63">
        <f t="shared" si="7"/>
        <v>0.99886138910529143</v>
      </c>
      <c r="X33" s="2"/>
      <c r="Y33" s="7">
        <v>22</v>
      </c>
      <c r="Z33" s="8">
        <v>0</v>
      </c>
      <c r="AA33" s="8">
        <f t="shared" si="8"/>
        <v>0</v>
      </c>
      <c r="AB33" s="63">
        <f t="shared" si="9"/>
        <v>1</v>
      </c>
      <c r="AC33" s="2"/>
      <c r="AD33" s="7">
        <v>18</v>
      </c>
      <c r="AE33" s="8">
        <v>0</v>
      </c>
      <c r="AF33" s="8">
        <f t="shared" si="10"/>
        <v>0</v>
      </c>
      <c r="AG33" s="63">
        <f t="shared" si="11"/>
        <v>0.99993438750738117</v>
      </c>
      <c r="AH33" s="2"/>
      <c r="AI33" s="7">
        <v>24</v>
      </c>
      <c r="AJ33" s="8">
        <v>0</v>
      </c>
      <c r="AK33" s="8">
        <f t="shared" si="12"/>
        <v>0</v>
      </c>
      <c r="AL33" s="63">
        <f t="shared" si="13"/>
        <v>0.99990194155716794</v>
      </c>
      <c r="AM33" s="2">
        <v>8</v>
      </c>
      <c r="AN33" s="7">
        <v>19</v>
      </c>
      <c r="AO33" s="8">
        <v>0.61538461538461542</v>
      </c>
      <c r="AP33" s="8">
        <f t="shared" si="14"/>
        <v>1.1813349084465446E-3</v>
      </c>
      <c r="AQ33" s="63">
        <f t="shared" si="15"/>
        <v>0.99985233313644428</v>
      </c>
      <c r="AR33" s="2"/>
      <c r="AS33" s="7">
        <v>12</v>
      </c>
      <c r="AT33" s="8">
        <v>0</v>
      </c>
      <c r="AU33" s="8">
        <f t="shared" si="16"/>
        <v>0</v>
      </c>
      <c r="AV33" s="63">
        <f t="shared" si="17"/>
        <v>0.99999999999999978</v>
      </c>
      <c r="AW33" s="2"/>
      <c r="AX33" s="7">
        <v>23</v>
      </c>
      <c r="AY33" s="8">
        <v>0</v>
      </c>
      <c r="AZ33" s="8">
        <f t="shared" si="18"/>
        <v>0</v>
      </c>
      <c r="BA33" s="63">
        <f t="shared" si="19"/>
        <v>1</v>
      </c>
    </row>
    <row r="34" spans="1:92">
      <c r="A34" s="57" t="s">
        <v>48</v>
      </c>
      <c r="B34" s="46">
        <v>99383</v>
      </c>
      <c r="C34" s="47">
        <v>13</v>
      </c>
      <c r="D34" s="61">
        <v>12</v>
      </c>
      <c r="E34" s="7">
        <v>31</v>
      </c>
      <c r="F34" s="14">
        <v>1.2074499662920217E-4</v>
      </c>
      <c r="G34" s="8">
        <f t="shared" si="0"/>
        <v>5.8071166214195497E-5</v>
      </c>
      <c r="H34" s="63">
        <f t="shared" si="1"/>
        <v>0.9998790184037204</v>
      </c>
      <c r="I34" s="46">
        <v>3</v>
      </c>
      <c r="J34" s="7">
        <v>21</v>
      </c>
      <c r="K34" s="14">
        <v>0.25</v>
      </c>
      <c r="L34" s="8">
        <f t="shared" si="2"/>
        <v>9.3811563838769186E-5</v>
      </c>
      <c r="M34" s="63">
        <f t="shared" si="3"/>
        <v>0.99981237687232261</v>
      </c>
      <c r="N34" s="46"/>
      <c r="O34" s="7">
        <v>12</v>
      </c>
      <c r="P34" s="14">
        <v>0</v>
      </c>
      <c r="Q34" s="8">
        <f t="shared" si="4"/>
        <v>0</v>
      </c>
      <c r="R34" s="63">
        <f t="shared" si="5"/>
        <v>0.99999999999999978</v>
      </c>
      <c r="S34" s="42">
        <v>2</v>
      </c>
      <c r="T34" s="7">
        <v>34</v>
      </c>
      <c r="U34" s="14">
        <v>0.16666666666666666</v>
      </c>
      <c r="V34" s="8">
        <f t="shared" si="6"/>
        <v>1.1985377839036375E-4</v>
      </c>
      <c r="W34" s="63">
        <f t="shared" si="7"/>
        <v>0.99898124288368184</v>
      </c>
      <c r="X34" s="2"/>
      <c r="Y34" s="7">
        <v>22</v>
      </c>
      <c r="Z34" s="14">
        <v>0</v>
      </c>
      <c r="AA34" s="8">
        <f t="shared" si="8"/>
        <v>0</v>
      </c>
      <c r="AB34" s="63">
        <f t="shared" si="9"/>
        <v>1</v>
      </c>
      <c r="AC34" s="2">
        <v>7</v>
      </c>
      <c r="AD34" s="7">
        <v>14</v>
      </c>
      <c r="AE34" s="14">
        <v>0.58333333333333337</v>
      </c>
      <c r="AF34" s="8">
        <f t="shared" si="10"/>
        <v>6.5612492618594579E-5</v>
      </c>
      <c r="AG34" s="63">
        <f t="shared" si="11"/>
        <v>0.99999999999999978</v>
      </c>
      <c r="AH34" s="2"/>
      <c r="AI34" s="7">
        <v>24</v>
      </c>
      <c r="AJ34" s="14">
        <v>0</v>
      </c>
      <c r="AK34" s="8">
        <f t="shared" si="12"/>
        <v>0</v>
      </c>
      <c r="AL34" s="63">
        <f t="shared" si="13"/>
        <v>0.99990194155716794</v>
      </c>
      <c r="AM34" s="2"/>
      <c r="AN34" s="7">
        <v>29</v>
      </c>
      <c r="AO34" s="14">
        <v>0</v>
      </c>
      <c r="AP34" s="8">
        <f t="shared" si="14"/>
        <v>0</v>
      </c>
      <c r="AQ34" s="63">
        <f t="shared" si="15"/>
        <v>0.99985233313644428</v>
      </c>
      <c r="AR34" s="2"/>
      <c r="AS34" s="7">
        <v>12</v>
      </c>
      <c r="AT34" s="14">
        <v>0</v>
      </c>
      <c r="AU34" s="8">
        <f t="shared" si="16"/>
        <v>0</v>
      </c>
      <c r="AV34" s="63">
        <f t="shared" si="17"/>
        <v>0.99999999999999978</v>
      </c>
      <c r="AW34" s="2"/>
      <c r="AX34" s="7">
        <v>23</v>
      </c>
      <c r="AY34" s="14">
        <v>0</v>
      </c>
      <c r="AZ34" s="8">
        <f t="shared" si="18"/>
        <v>0</v>
      </c>
      <c r="BA34" s="63">
        <f t="shared" si="19"/>
        <v>1</v>
      </c>
    </row>
    <row r="35" spans="1:92">
      <c r="A35" s="39" t="s">
        <v>49</v>
      </c>
      <c r="B35" s="46">
        <v>8687</v>
      </c>
      <c r="C35" s="47">
        <v>31</v>
      </c>
      <c r="D35" s="46">
        <v>7</v>
      </c>
      <c r="E35" s="7">
        <v>32</v>
      </c>
      <c r="F35" s="8">
        <v>8.0580177276390005E-4</v>
      </c>
      <c r="G35" s="8">
        <f t="shared" si="0"/>
        <v>3.3874846958280705E-5</v>
      </c>
      <c r="H35" s="63">
        <f t="shared" si="1"/>
        <v>0.99991289325067867</v>
      </c>
      <c r="I35" s="46">
        <v>3</v>
      </c>
      <c r="J35" s="7">
        <v>21</v>
      </c>
      <c r="K35" s="8">
        <v>0.42857142857142855</v>
      </c>
      <c r="L35" s="8">
        <f t="shared" si="2"/>
        <v>9.3811563838769186E-5</v>
      </c>
      <c r="M35" s="63">
        <f t="shared" si="3"/>
        <v>0.99990618843616141</v>
      </c>
      <c r="N35" s="46"/>
      <c r="O35" s="7">
        <v>12</v>
      </c>
      <c r="P35" s="8">
        <v>0</v>
      </c>
      <c r="Q35" s="8">
        <f t="shared" si="4"/>
        <v>0</v>
      </c>
      <c r="R35" s="63">
        <f t="shared" si="5"/>
        <v>0.99999999999999978</v>
      </c>
      <c r="S35" s="42">
        <v>3</v>
      </c>
      <c r="T35" s="7">
        <v>31</v>
      </c>
      <c r="U35" s="8">
        <v>0.42857142857142855</v>
      </c>
      <c r="V35" s="8">
        <f t="shared" si="6"/>
        <v>1.7978066758554564E-4</v>
      </c>
      <c r="W35" s="63">
        <f t="shared" si="7"/>
        <v>0.99916102355126735</v>
      </c>
      <c r="X35" s="2"/>
      <c r="Y35" s="7">
        <v>22</v>
      </c>
      <c r="Z35" s="8">
        <v>0</v>
      </c>
      <c r="AA35" s="8">
        <f t="shared" si="8"/>
        <v>0</v>
      </c>
      <c r="AB35" s="63">
        <f t="shared" si="9"/>
        <v>1</v>
      </c>
      <c r="AC35" s="2"/>
      <c r="AD35" s="7">
        <v>18</v>
      </c>
      <c r="AE35" s="8">
        <v>0</v>
      </c>
      <c r="AF35" s="8">
        <f t="shared" si="10"/>
        <v>0</v>
      </c>
      <c r="AG35" s="63">
        <f t="shared" si="11"/>
        <v>0.99999999999999978</v>
      </c>
      <c r="AH35" s="2">
        <v>1</v>
      </c>
      <c r="AI35" s="7">
        <v>23</v>
      </c>
      <c r="AJ35" s="8">
        <v>0.14285714285714285</v>
      </c>
      <c r="AK35" s="8">
        <f t="shared" si="12"/>
        <v>9.8058442831927827E-5</v>
      </c>
      <c r="AL35" s="63">
        <f t="shared" si="13"/>
        <v>0.99999999999999989</v>
      </c>
      <c r="AM35" s="2"/>
      <c r="AN35" s="7">
        <v>29</v>
      </c>
      <c r="AO35" s="8">
        <v>0</v>
      </c>
      <c r="AP35" s="8">
        <f t="shared" si="14"/>
        <v>0</v>
      </c>
      <c r="AQ35" s="63">
        <f t="shared" si="15"/>
        <v>0.99985233313644428</v>
      </c>
      <c r="AR35" s="2"/>
      <c r="AS35" s="7">
        <v>12</v>
      </c>
      <c r="AT35" s="8">
        <v>0</v>
      </c>
      <c r="AU35" s="8">
        <f t="shared" si="16"/>
        <v>0</v>
      </c>
      <c r="AV35" s="63">
        <f t="shared" si="17"/>
        <v>0.99999999999999978</v>
      </c>
      <c r="AW35" s="2"/>
      <c r="AX35" s="7">
        <v>23</v>
      </c>
      <c r="AY35" s="8">
        <v>0</v>
      </c>
      <c r="AZ35" s="8">
        <f t="shared" si="18"/>
        <v>0</v>
      </c>
      <c r="BA35" s="63">
        <f t="shared" si="19"/>
        <v>1</v>
      </c>
      <c r="BB35" s="9"/>
      <c r="BC35" s="11"/>
      <c r="BD35" s="11"/>
      <c r="BE35" s="11"/>
      <c r="BF35" s="9"/>
      <c r="BG35" s="9"/>
      <c r="BH35" s="11"/>
      <c r="BI35" s="11"/>
      <c r="BJ35" s="11"/>
      <c r="BK35" s="9"/>
      <c r="BL35" s="9"/>
      <c r="BM35" s="11"/>
      <c r="BN35" s="11"/>
      <c r="BO35" s="11"/>
      <c r="BP35" s="9"/>
      <c r="BQ35" s="9"/>
      <c r="BR35" s="11"/>
      <c r="BS35" s="11"/>
      <c r="BT35" s="11"/>
      <c r="BU35" s="9"/>
      <c r="BV35" s="9"/>
      <c r="BW35" s="11"/>
      <c r="BX35" s="11"/>
      <c r="BY35" s="11"/>
      <c r="BZ35" s="9"/>
      <c r="CA35" s="9"/>
      <c r="CB35" s="11"/>
      <c r="CC35" s="11"/>
      <c r="CD35" s="11"/>
      <c r="CE35" s="9"/>
      <c r="CF35" s="9"/>
      <c r="CG35" s="11"/>
      <c r="CH35" s="11"/>
      <c r="CI35" s="11"/>
      <c r="CJ35" s="9"/>
      <c r="CK35" s="9"/>
      <c r="CL35" s="11"/>
      <c r="CM35" s="11"/>
      <c r="CN35" s="11"/>
    </row>
    <row r="36" spans="1:92">
      <c r="A36" s="57" t="s">
        <v>50</v>
      </c>
      <c r="B36" s="46">
        <v>10972</v>
      </c>
      <c r="C36" s="47">
        <v>28</v>
      </c>
      <c r="D36" s="61">
        <v>6</v>
      </c>
      <c r="E36" s="7">
        <v>33</v>
      </c>
      <c r="F36" s="14">
        <v>5.4684651841049945E-4</v>
      </c>
      <c r="G36" s="8">
        <f t="shared" si="0"/>
        <v>2.9035583107097749E-5</v>
      </c>
      <c r="H36" s="63">
        <f t="shared" si="1"/>
        <v>0.99994192883378574</v>
      </c>
      <c r="I36" s="46">
        <v>3</v>
      </c>
      <c r="J36" s="7">
        <v>21</v>
      </c>
      <c r="K36" s="14">
        <v>0.5</v>
      </c>
      <c r="L36" s="8">
        <f t="shared" si="2"/>
        <v>9.3811563838769186E-5</v>
      </c>
      <c r="M36" s="63">
        <f t="shared" si="3"/>
        <v>1.0000000000000002</v>
      </c>
      <c r="N36" s="46"/>
      <c r="O36" s="7">
        <v>12</v>
      </c>
      <c r="P36" s="14">
        <v>0</v>
      </c>
      <c r="Q36" s="8">
        <f t="shared" si="4"/>
        <v>0</v>
      </c>
      <c r="R36" s="63">
        <f t="shared" si="5"/>
        <v>0.99999999999999978</v>
      </c>
      <c r="S36" s="42">
        <v>3</v>
      </c>
      <c r="T36" s="7">
        <v>31</v>
      </c>
      <c r="U36" s="14">
        <v>0.5</v>
      </c>
      <c r="V36" s="8">
        <f t="shared" si="6"/>
        <v>1.7978066758554564E-4</v>
      </c>
      <c r="W36" s="63">
        <f t="shared" si="7"/>
        <v>0.99934080421885285</v>
      </c>
      <c r="X36" s="2"/>
      <c r="Y36" s="7">
        <v>22</v>
      </c>
      <c r="Z36" s="14">
        <v>0</v>
      </c>
      <c r="AA36" s="8">
        <f t="shared" si="8"/>
        <v>0</v>
      </c>
      <c r="AB36" s="63">
        <f t="shared" si="9"/>
        <v>1</v>
      </c>
      <c r="AC36" s="2"/>
      <c r="AD36" s="7">
        <v>18</v>
      </c>
      <c r="AE36" s="14">
        <v>0</v>
      </c>
      <c r="AF36" s="8">
        <f t="shared" si="10"/>
        <v>0</v>
      </c>
      <c r="AG36" s="63">
        <f t="shared" si="11"/>
        <v>0.99999999999999978</v>
      </c>
      <c r="AH36" s="2"/>
      <c r="AI36" s="7">
        <v>24</v>
      </c>
      <c r="AJ36" s="14">
        <v>0</v>
      </c>
      <c r="AK36" s="8">
        <f t="shared" si="12"/>
        <v>0</v>
      </c>
      <c r="AL36" s="63">
        <f t="shared" si="13"/>
        <v>0.99999999999999989</v>
      </c>
      <c r="AM36" s="2"/>
      <c r="AN36" s="7">
        <v>29</v>
      </c>
      <c r="AO36" s="14">
        <v>0</v>
      </c>
      <c r="AP36" s="8">
        <f t="shared" si="14"/>
        <v>0</v>
      </c>
      <c r="AQ36" s="63">
        <f t="shared" si="15"/>
        <v>0.99985233313644428</v>
      </c>
      <c r="AR36" s="2"/>
      <c r="AS36" s="7">
        <v>12</v>
      </c>
      <c r="AT36" s="14">
        <v>0</v>
      </c>
      <c r="AU36" s="8">
        <f t="shared" si="16"/>
        <v>0</v>
      </c>
      <c r="AV36" s="63">
        <f t="shared" si="17"/>
        <v>0.99999999999999978</v>
      </c>
      <c r="AW36" s="2"/>
      <c r="AX36" s="7">
        <v>23</v>
      </c>
      <c r="AY36" s="14">
        <v>0</v>
      </c>
      <c r="AZ36" s="8">
        <f t="shared" si="18"/>
        <v>0</v>
      </c>
      <c r="BA36" s="63">
        <f t="shared" si="19"/>
        <v>1</v>
      </c>
      <c r="BB36" s="9"/>
      <c r="BC36" s="11"/>
      <c r="BD36" s="11"/>
      <c r="BE36" s="11"/>
      <c r="BF36" s="9"/>
      <c r="BG36" s="9"/>
      <c r="BH36" s="11"/>
      <c r="BI36" s="11"/>
      <c r="BJ36" s="11"/>
      <c r="BK36" s="9"/>
      <c r="BL36" s="9"/>
      <c r="BM36" s="11"/>
      <c r="BN36" s="11"/>
      <c r="BO36" s="11"/>
      <c r="BP36" s="9"/>
      <c r="BQ36" s="9"/>
      <c r="BR36" s="11"/>
      <c r="BS36" s="11"/>
      <c r="BT36" s="11"/>
      <c r="BU36" s="9"/>
      <c r="BV36" s="9"/>
      <c r="BW36" s="11"/>
      <c r="BX36" s="11"/>
      <c r="BY36" s="11"/>
      <c r="BZ36" s="9"/>
      <c r="CA36" s="9"/>
      <c r="CB36" s="11"/>
      <c r="CC36" s="11"/>
      <c r="CD36" s="11"/>
      <c r="CE36" s="9"/>
      <c r="CF36" s="9"/>
      <c r="CG36" s="11"/>
      <c r="CH36" s="11"/>
      <c r="CI36" s="11"/>
      <c r="CJ36" s="9"/>
      <c r="CK36" s="9"/>
      <c r="CL36" s="11"/>
      <c r="CM36" s="11"/>
      <c r="CN36" s="11"/>
    </row>
    <row r="37" spans="1:92">
      <c r="A37" s="39" t="s">
        <v>51</v>
      </c>
      <c r="B37" s="46">
        <v>134</v>
      </c>
      <c r="C37" s="47">
        <v>36</v>
      </c>
      <c r="D37" s="46">
        <v>6</v>
      </c>
      <c r="E37" s="7">
        <v>33</v>
      </c>
      <c r="F37" s="8">
        <v>4.4776119402985072E-2</v>
      </c>
      <c r="G37" s="8">
        <f t="shared" si="0"/>
        <v>2.9035583107097749E-5</v>
      </c>
      <c r="H37" s="63">
        <f t="shared" si="1"/>
        <v>0.99997096441689282</v>
      </c>
      <c r="I37" s="46"/>
      <c r="J37" s="7">
        <v>26</v>
      </c>
      <c r="K37" s="8">
        <v>0</v>
      </c>
      <c r="L37" s="8">
        <f t="shared" si="2"/>
        <v>0</v>
      </c>
      <c r="M37" s="63">
        <f t="shared" si="3"/>
        <v>1.0000000000000002</v>
      </c>
      <c r="N37" s="46"/>
      <c r="O37" s="7">
        <v>12</v>
      </c>
      <c r="P37" s="8">
        <v>0</v>
      </c>
      <c r="Q37" s="8">
        <f t="shared" si="4"/>
        <v>0</v>
      </c>
      <c r="R37" s="63">
        <f t="shared" si="5"/>
        <v>0.99999999999999978</v>
      </c>
      <c r="S37" s="42">
        <v>6</v>
      </c>
      <c r="T37" s="7">
        <v>24</v>
      </c>
      <c r="U37" s="8">
        <v>1</v>
      </c>
      <c r="V37" s="8">
        <f t="shared" si="6"/>
        <v>3.5956133517109129E-4</v>
      </c>
      <c r="W37" s="63">
        <f t="shared" si="7"/>
        <v>0.99970036555402397</v>
      </c>
      <c r="X37" s="2"/>
      <c r="Y37" s="7">
        <v>22</v>
      </c>
      <c r="Z37" s="8">
        <v>0</v>
      </c>
      <c r="AA37" s="8">
        <f t="shared" si="8"/>
        <v>0</v>
      </c>
      <c r="AB37" s="63">
        <f t="shared" si="9"/>
        <v>1</v>
      </c>
      <c r="AC37" s="2"/>
      <c r="AD37" s="7">
        <v>18</v>
      </c>
      <c r="AE37" s="8">
        <v>0</v>
      </c>
      <c r="AF37" s="8">
        <f t="shared" si="10"/>
        <v>0</v>
      </c>
      <c r="AG37" s="63">
        <f t="shared" si="11"/>
        <v>0.99999999999999978</v>
      </c>
      <c r="AH37" s="2"/>
      <c r="AI37" s="7">
        <v>24</v>
      </c>
      <c r="AJ37" s="8">
        <v>0</v>
      </c>
      <c r="AK37" s="8">
        <f t="shared" si="12"/>
        <v>0</v>
      </c>
      <c r="AL37" s="63">
        <f t="shared" si="13"/>
        <v>0.99999999999999989</v>
      </c>
      <c r="AM37" s="2"/>
      <c r="AN37" s="7">
        <v>29</v>
      </c>
      <c r="AO37" s="8">
        <v>0</v>
      </c>
      <c r="AP37" s="8">
        <f t="shared" si="14"/>
        <v>0</v>
      </c>
      <c r="AQ37" s="63">
        <f t="shared" si="15"/>
        <v>0.99985233313644428</v>
      </c>
      <c r="AR37" s="2"/>
      <c r="AS37" s="7">
        <v>12</v>
      </c>
      <c r="AT37" s="8">
        <v>0</v>
      </c>
      <c r="AU37" s="8">
        <f t="shared" si="16"/>
        <v>0</v>
      </c>
      <c r="AV37" s="63">
        <f t="shared" si="17"/>
        <v>0.99999999999999978</v>
      </c>
      <c r="AW37" s="2"/>
      <c r="AX37" s="7">
        <v>23</v>
      </c>
      <c r="AY37" s="8">
        <v>0</v>
      </c>
      <c r="AZ37" s="8">
        <f t="shared" si="18"/>
        <v>0</v>
      </c>
      <c r="BA37" s="63">
        <f t="shared" si="19"/>
        <v>1</v>
      </c>
      <c r="BB37" s="9"/>
      <c r="BC37" s="11"/>
      <c r="BD37" s="11"/>
      <c r="BE37" s="11"/>
      <c r="BF37" s="9"/>
      <c r="BG37" s="9"/>
      <c r="BH37" s="11"/>
      <c r="BI37" s="11"/>
      <c r="BJ37" s="11"/>
      <c r="BK37" s="9"/>
      <c r="BL37" s="9"/>
      <c r="BM37" s="11"/>
      <c r="BN37" s="11"/>
      <c r="BO37" s="11"/>
      <c r="BP37" s="9"/>
      <c r="BQ37" s="9"/>
      <c r="BR37" s="11"/>
      <c r="BS37" s="11"/>
      <c r="BT37" s="11"/>
      <c r="BU37" s="9"/>
      <c r="BV37" s="9"/>
      <c r="BW37" s="11"/>
      <c r="BX37" s="11"/>
      <c r="BY37" s="11"/>
      <c r="BZ37" s="9"/>
      <c r="CA37" s="9"/>
      <c r="CB37" s="11"/>
      <c r="CC37" s="11"/>
      <c r="CD37" s="11"/>
      <c r="CE37" s="9"/>
      <c r="CF37" s="9"/>
      <c r="CG37" s="11"/>
      <c r="CH37" s="11"/>
      <c r="CI37" s="11"/>
      <c r="CJ37" s="9"/>
      <c r="CK37" s="9"/>
      <c r="CL37" s="11"/>
      <c r="CM37" s="11"/>
      <c r="CN37" s="11"/>
    </row>
    <row r="38" spans="1:92">
      <c r="A38" s="56" t="s">
        <v>52</v>
      </c>
      <c r="B38" s="46">
        <v>28803</v>
      </c>
      <c r="C38" s="47">
        <v>24</v>
      </c>
      <c r="D38" s="61">
        <v>5</v>
      </c>
      <c r="E38" s="7">
        <v>35</v>
      </c>
      <c r="F38" s="11">
        <v>1.7359302850397529E-4</v>
      </c>
      <c r="G38" s="8">
        <f t="shared" si="0"/>
        <v>2.4196319255914789E-5</v>
      </c>
      <c r="H38" s="63">
        <f t="shared" si="1"/>
        <v>0.99999516073614869</v>
      </c>
      <c r="I38" s="46"/>
      <c r="J38" s="7">
        <v>26</v>
      </c>
      <c r="K38" s="11">
        <v>0</v>
      </c>
      <c r="L38" s="8">
        <f t="shared" si="2"/>
        <v>0</v>
      </c>
      <c r="M38" s="63">
        <f t="shared" si="3"/>
        <v>1.0000000000000002</v>
      </c>
      <c r="N38" s="46"/>
      <c r="O38" s="7">
        <v>12</v>
      </c>
      <c r="P38" s="11">
        <v>0</v>
      </c>
      <c r="Q38" s="8">
        <f t="shared" si="4"/>
        <v>0</v>
      </c>
      <c r="R38" s="63">
        <f t="shared" si="5"/>
        <v>0.99999999999999978</v>
      </c>
      <c r="S38" s="58">
        <v>5</v>
      </c>
      <c r="T38" s="7">
        <v>26</v>
      </c>
      <c r="U38" s="11">
        <v>1</v>
      </c>
      <c r="V38" s="8">
        <f t="shared" si="6"/>
        <v>2.9963444597590937E-4</v>
      </c>
      <c r="W38" s="63">
        <f t="shared" si="7"/>
        <v>0.99999999999999989</v>
      </c>
      <c r="X38" s="10"/>
      <c r="Y38" s="7">
        <v>22</v>
      </c>
      <c r="Z38" s="11">
        <v>0</v>
      </c>
      <c r="AA38" s="8">
        <f t="shared" si="8"/>
        <v>0</v>
      </c>
      <c r="AB38" s="63">
        <f t="shared" si="9"/>
        <v>1</v>
      </c>
      <c r="AC38" s="10"/>
      <c r="AD38" s="7">
        <v>18</v>
      </c>
      <c r="AE38" s="11">
        <v>0</v>
      </c>
      <c r="AF38" s="8">
        <f t="shared" si="10"/>
        <v>0</v>
      </c>
      <c r="AG38" s="63">
        <f t="shared" si="11"/>
        <v>0.99999999999999978</v>
      </c>
      <c r="AH38" s="10"/>
      <c r="AI38" s="7">
        <v>24</v>
      </c>
      <c r="AJ38" s="11">
        <v>0</v>
      </c>
      <c r="AK38" s="8">
        <f t="shared" si="12"/>
        <v>0</v>
      </c>
      <c r="AL38" s="63">
        <f t="shared" si="13"/>
        <v>0.99999999999999989</v>
      </c>
      <c r="AM38" s="10"/>
      <c r="AN38" s="7">
        <v>29</v>
      </c>
      <c r="AO38" s="11">
        <v>0</v>
      </c>
      <c r="AP38" s="8">
        <f t="shared" si="14"/>
        <v>0</v>
      </c>
      <c r="AQ38" s="63">
        <f t="shared" si="15"/>
        <v>0.99985233313644428</v>
      </c>
      <c r="AR38" s="10"/>
      <c r="AS38" s="7">
        <v>12</v>
      </c>
      <c r="AT38" s="11">
        <v>0</v>
      </c>
      <c r="AU38" s="8">
        <f t="shared" si="16"/>
        <v>0</v>
      </c>
      <c r="AV38" s="63">
        <f t="shared" si="17"/>
        <v>0.99999999999999978</v>
      </c>
      <c r="AW38" s="10"/>
      <c r="AX38" s="7">
        <v>23</v>
      </c>
      <c r="AY38" s="11">
        <v>0</v>
      </c>
      <c r="AZ38" s="8">
        <f t="shared" si="18"/>
        <v>0</v>
      </c>
      <c r="BA38" s="63">
        <f t="shared" si="19"/>
        <v>1</v>
      </c>
      <c r="BB38" s="9"/>
      <c r="BC38" s="11"/>
      <c r="BD38" s="11"/>
      <c r="BE38" s="11"/>
      <c r="BF38" s="9"/>
      <c r="BG38" s="9"/>
      <c r="BH38" s="11"/>
      <c r="BI38" s="11"/>
      <c r="BJ38" s="11"/>
      <c r="BK38" s="9"/>
      <c r="BL38" s="9"/>
      <c r="BM38" s="11"/>
      <c r="BN38" s="11"/>
      <c r="BO38" s="11"/>
      <c r="BP38" s="9"/>
      <c r="BQ38" s="9"/>
      <c r="BR38" s="11"/>
      <c r="BS38" s="11"/>
      <c r="BT38" s="11"/>
      <c r="BU38" s="9"/>
      <c r="BV38" s="9"/>
      <c r="BW38" s="11"/>
      <c r="BX38" s="11"/>
      <c r="BY38" s="11"/>
      <c r="BZ38" s="9"/>
      <c r="CA38" s="9"/>
      <c r="CB38" s="11"/>
      <c r="CC38" s="11"/>
      <c r="CD38" s="11"/>
      <c r="CE38" s="9"/>
      <c r="CF38" s="9"/>
      <c r="CG38" s="11"/>
      <c r="CH38" s="11"/>
      <c r="CI38" s="11"/>
      <c r="CJ38" s="9"/>
      <c r="CK38" s="9"/>
      <c r="CL38" s="11"/>
      <c r="CM38" s="11"/>
      <c r="CN38" s="11"/>
    </row>
    <row r="39" spans="1:92" ht="13.8" thickBot="1">
      <c r="A39" s="106" t="s">
        <v>75</v>
      </c>
      <c r="B39" s="107">
        <v>2930</v>
      </c>
      <c r="C39" s="104">
        <v>35</v>
      </c>
      <c r="D39" s="108">
        <v>1</v>
      </c>
      <c r="E39" s="105">
        <v>36</v>
      </c>
      <c r="F39" s="109">
        <v>3.4129692832764505E-4</v>
      </c>
      <c r="G39" s="74">
        <f t="shared" si="0"/>
        <v>4.8392638511829581E-6</v>
      </c>
      <c r="H39" s="110">
        <f t="shared" si="1"/>
        <v>0.99999999999999989</v>
      </c>
      <c r="I39" s="111">
        <v>0</v>
      </c>
      <c r="J39" s="105">
        <v>26</v>
      </c>
      <c r="K39" s="109">
        <v>0</v>
      </c>
      <c r="L39" s="74">
        <f t="shared" si="2"/>
        <v>0</v>
      </c>
      <c r="M39" s="110">
        <f t="shared" si="3"/>
        <v>1.0000000000000002</v>
      </c>
      <c r="N39" s="111">
        <v>0</v>
      </c>
      <c r="O39" s="105">
        <v>12</v>
      </c>
      <c r="P39" s="109">
        <v>0</v>
      </c>
      <c r="Q39" s="74">
        <f t="shared" si="4"/>
        <v>0</v>
      </c>
      <c r="R39" s="110">
        <f t="shared" si="5"/>
        <v>0.99999999999999978</v>
      </c>
      <c r="S39" s="112">
        <v>0</v>
      </c>
      <c r="T39" s="105">
        <v>35</v>
      </c>
      <c r="U39" s="109">
        <v>0</v>
      </c>
      <c r="V39" s="74">
        <f t="shared" si="6"/>
        <v>0</v>
      </c>
      <c r="W39" s="110">
        <f t="shared" si="7"/>
        <v>0.99999999999999989</v>
      </c>
      <c r="X39" s="113">
        <v>0</v>
      </c>
      <c r="Y39" s="105">
        <v>22</v>
      </c>
      <c r="Z39" s="109">
        <v>0</v>
      </c>
      <c r="AA39" s="74">
        <f t="shared" si="8"/>
        <v>0</v>
      </c>
      <c r="AB39" s="110">
        <f t="shared" si="9"/>
        <v>1</v>
      </c>
      <c r="AC39" s="113">
        <v>0</v>
      </c>
      <c r="AD39" s="105">
        <v>18</v>
      </c>
      <c r="AE39" s="109">
        <v>0</v>
      </c>
      <c r="AF39" s="74">
        <f t="shared" si="10"/>
        <v>0</v>
      </c>
      <c r="AG39" s="110">
        <f t="shared" si="11"/>
        <v>0.99999999999999978</v>
      </c>
      <c r="AH39" s="70">
        <v>0</v>
      </c>
      <c r="AI39" s="7">
        <v>24</v>
      </c>
      <c r="AJ39" s="11">
        <v>0</v>
      </c>
      <c r="AK39" s="8">
        <f t="shared" si="12"/>
        <v>0</v>
      </c>
      <c r="AL39" s="63">
        <f t="shared" si="13"/>
        <v>0.99999999999999989</v>
      </c>
      <c r="AM39" s="70">
        <v>1</v>
      </c>
      <c r="AN39" s="7">
        <v>28</v>
      </c>
      <c r="AO39" s="11">
        <v>1</v>
      </c>
      <c r="AP39" s="8">
        <f t="shared" si="14"/>
        <v>1.4766686355581807E-4</v>
      </c>
      <c r="AQ39" s="63">
        <f t="shared" si="15"/>
        <v>1</v>
      </c>
      <c r="AR39" s="70">
        <v>0</v>
      </c>
      <c r="AS39" s="7">
        <v>12</v>
      </c>
      <c r="AT39" s="11">
        <v>0</v>
      </c>
      <c r="AU39" s="8">
        <f t="shared" si="16"/>
        <v>0</v>
      </c>
      <c r="AV39" s="63">
        <f t="shared" si="17"/>
        <v>0.99999999999999978</v>
      </c>
      <c r="AW39" s="70">
        <v>0</v>
      </c>
      <c r="AX39" s="7">
        <v>23</v>
      </c>
      <c r="AY39" s="11">
        <v>0</v>
      </c>
      <c r="AZ39" s="8">
        <f t="shared" si="18"/>
        <v>0</v>
      </c>
      <c r="BA39" s="63">
        <f t="shared" si="19"/>
        <v>1</v>
      </c>
      <c r="BB39" s="9"/>
      <c r="BC39" s="11"/>
      <c r="BD39" s="11"/>
      <c r="BE39" s="11"/>
      <c r="BF39" s="9"/>
      <c r="BG39" s="9"/>
      <c r="BH39" s="11"/>
      <c r="BI39" s="11"/>
      <c r="BJ39" s="11"/>
      <c r="BK39" s="9"/>
      <c r="BL39" s="9"/>
      <c r="BM39" s="11"/>
      <c r="BN39" s="11"/>
      <c r="BO39" s="11"/>
      <c r="BP39" s="9"/>
      <c r="BQ39" s="9"/>
      <c r="BR39" s="11"/>
      <c r="BS39" s="11"/>
      <c r="BT39" s="11"/>
      <c r="BU39" s="9"/>
      <c r="BV39" s="9"/>
      <c r="BW39" s="11"/>
      <c r="BX39" s="11"/>
      <c r="BY39" s="11"/>
      <c r="BZ39" s="9"/>
      <c r="CA39" s="9"/>
      <c r="CB39" s="11"/>
      <c r="CC39" s="11"/>
      <c r="CD39" s="11"/>
      <c r="CE39" s="9"/>
      <c r="CF39" s="9"/>
      <c r="CG39" s="11"/>
      <c r="CH39" s="11"/>
      <c r="CI39" s="11"/>
      <c r="CJ39" s="9"/>
      <c r="CK39" s="9"/>
      <c r="CL39" s="11"/>
      <c r="CM39" s="11"/>
      <c r="CN39" s="11"/>
    </row>
    <row r="40" spans="1:92" ht="13.8" thickBot="1">
      <c r="A40" s="116" t="s">
        <v>53</v>
      </c>
      <c r="B40" s="117">
        <v>8415731</v>
      </c>
      <c r="C40" s="118"/>
      <c r="D40" s="119">
        <v>206643</v>
      </c>
      <c r="E40" s="120"/>
      <c r="F40" s="121">
        <v>2.4554373232699572E-2</v>
      </c>
      <c r="G40" s="121">
        <v>1</v>
      </c>
      <c r="H40" s="120"/>
      <c r="I40" s="122">
        <v>31979</v>
      </c>
      <c r="J40" s="120"/>
      <c r="K40" s="123">
        <v>0.15475481869697982</v>
      </c>
      <c r="L40" s="121">
        <v>1.0000000000000002</v>
      </c>
      <c r="M40" s="121"/>
      <c r="N40" s="122">
        <v>22181</v>
      </c>
      <c r="O40" s="120"/>
      <c r="P40" s="124">
        <v>0.1073397114830892</v>
      </c>
      <c r="Q40" s="121">
        <v>1</v>
      </c>
      <c r="R40" s="120"/>
      <c r="S40" s="122">
        <v>16687</v>
      </c>
      <c r="T40" s="120"/>
      <c r="U40" s="124">
        <v>8.0752795884690018E-2</v>
      </c>
      <c r="V40" s="121">
        <v>0.99999999999999989</v>
      </c>
      <c r="W40" s="120"/>
      <c r="X40" s="122">
        <v>4205</v>
      </c>
      <c r="Y40" s="120"/>
      <c r="Z40" s="121">
        <v>2.0349104494224338E-2</v>
      </c>
      <c r="AA40" s="121">
        <v>1</v>
      </c>
      <c r="AB40" s="120"/>
      <c r="AC40" s="122">
        <v>106687</v>
      </c>
      <c r="AD40" s="120"/>
      <c r="AE40" s="121">
        <v>0.51628654249115624</v>
      </c>
      <c r="AF40" s="121">
        <v>1</v>
      </c>
      <c r="AG40" s="118"/>
      <c r="AH40" s="42">
        <v>10198</v>
      </c>
      <c r="AI40" s="32"/>
      <c r="AJ40" s="14">
        <v>4.9350812754363808E-2</v>
      </c>
      <c r="AK40" s="14">
        <v>1</v>
      </c>
      <c r="AL40" s="32"/>
      <c r="AM40" s="2">
        <v>6772</v>
      </c>
      <c r="AN40" s="32"/>
      <c r="AO40" s="14">
        <v>3.2771494800210993E-2</v>
      </c>
      <c r="AP40" s="14">
        <v>1</v>
      </c>
      <c r="AQ40" s="32"/>
      <c r="AR40" s="2">
        <v>2607</v>
      </c>
      <c r="AS40" s="32"/>
      <c r="AT40" s="14">
        <v>1.2615960860033972E-2</v>
      </c>
      <c r="AU40" s="14">
        <v>1</v>
      </c>
      <c r="AV40" s="32"/>
      <c r="AW40" s="2">
        <v>5327</v>
      </c>
      <c r="AX40" s="32"/>
      <c r="AY40" s="72">
        <v>2.5778758535251616E-2</v>
      </c>
      <c r="AZ40" s="14">
        <v>1</v>
      </c>
      <c r="BA40" s="15"/>
    </row>
    <row r="41" spans="1:92">
      <c r="A41" s="60"/>
      <c r="B41" s="59"/>
      <c r="C41" s="60"/>
      <c r="D41" s="60"/>
      <c r="E41" s="60"/>
      <c r="F41" s="114"/>
      <c r="G41" s="114"/>
      <c r="H41" s="114"/>
      <c r="I41" s="71"/>
      <c r="J41" s="60"/>
      <c r="K41" s="114"/>
      <c r="L41" s="114"/>
      <c r="M41" s="114"/>
      <c r="N41" s="71"/>
      <c r="O41" s="60"/>
      <c r="P41" s="114"/>
      <c r="Q41" s="114"/>
      <c r="R41" s="114"/>
      <c r="S41" s="115"/>
      <c r="T41" s="60"/>
      <c r="U41" s="114"/>
      <c r="V41" s="114"/>
      <c r="W41" s="114"/>
      <c r="X41" s="115"/>
      <c r="Y41" s="60"/>
      <c r="Z41" s="114"/>
      <c r="AA41" s="114"/>
      <c r="AB41" s="114"/>
      <c r="AC41" s="115"/>
      <c r="AD41" s="60"/>
      <c r="AE41" s="114"/>
      <c r="AF41" s="114"/>
      <c r="AG41" s="114"/>
      <c r="AH41" s="10"/>
      <c r="AI41" s="9"/>
      <c r="AJ41" s="11"/>
      <c r="AK41" s="11"/>
      <c r="AL41" s="11"/>
      <c r="AM41" s="10"/>
      <c r="AN41" s="9"/>
      <c r="AO41" s="11"/>
      <c r="AP41" s="11"/>
      <c r="AQ41" s="11"/>
      <c r="AR41" s="10"/>
      <c r="AS41" s="9"/>
      <c r="AT41" s="11"/>
      <c r="AU41" s="11"/>
      <c r="AV41" s="11"/>
      <c r="AW41" s="10"/>
      <c r="AX41" s="9"/>
      <c r="AY41" s="11"/>
      <c r="AZ41" s="11"/>
      <c r="BA41" s="11"/>
    </row>
    <row r="42" spans="1:92">
      <c r="A42" s="9"/>
      <c r="B42" s="7"/>
      <c r="C42" s="9"/>
      <c r="D42" s="9"/>
      <c r="E42" s="9"/>
      <c r="F42" s="11"/>
      <c r="G42" s="11"/>
      <c r="H42" s="11"/>
      <c r="I42" s="2"/>
      <c r="J42" s="9"/>
      <c r="K42" s="11"/>
      <c r="L42" s="11"/>
      <c r="M42" s="11"/>
      <c r="N42" s="2"/>
      <c r="O42" s="9"/>
      <c r="P42" s="11"/>
      <c r="Q42" s="11"/>
      <c r="R42" s="11"/>
      <c r="S42" s="10"/>
      <c r="T42" s="9"/>
      <c r="U42" s="11"/>
      <c r="V42" s="11"/>
      <c r="W42" s="11"/>
      <c r="X42" s="10"/>
      <c r="Y42" s="9"/>
      <c r="Z42" s="11"/>
      <c r="AA42" s="11"/>
      <c r="AB42" s="11"/>
      <c r="AC42" s="10"/>
      <c r="AD42" s="9"/>
      <c r="AE42" s="11"/>
      <c r="AF42" s="11"/>
      <c r="AG42" s="11"/>
      <c r="AH42" s="10"/>
      <c r="AI42" s="9"/>
      <c r="AJ42" s="11"/>
      <c r="AK42" s="11"/>
      <c r="AL42" s="11"/>
      <c r="AM42" s="10"/>
      <c r="AN42" s="9"/>
      <c r="AO42" s="11"/>
      <c r="AP42" s="11"/>
      <c r="AQ42" s="11"/>
      <c r="AR42" s="10"/>
      <c r="AS42" s="9"/>
      <c r="AT42" s="11"/>
      <c r="AU42" s="11"/>
      <c r="AV42" s="11"/>
      <c r="AW42" s="10"/>
      <c r="AX42" s="9"/>
      <c r="AY42" s="11"/>
      <c r="AZ42" s="11"/>
      <c r="BA42" s="11"/>
    </row>
    <row r="43" spans="1:92">
      <c r="A43" s="9"/>
      <c r="B43" s="7"/>
      <c r="C43" s="9"/>
      <c r="D43" s="9"/>
      <c r="E43" s="9"/>
      <c r="F43" s="11"/>
      <c r="G43" s="11"/>
      <c r="H43" s="11"/>
      <c r="I43" s="2"/>
      <c r="J43" s="9"/>
      <c r="K43" s="11"/>
      <c r="L43" s="11"/>
      <c r="M43" s="11"/>
      <c r="N43" s="2"/>
      <c r="O43" s="9"/>
      <c r="P43" s="11"/>
      <c r="Q43" s="11"/>
      <c r="R43" s="11"/>
      <c r="S43" s="10"/>
      <c r="T43" s="9"/>
      <c r="U43" s="11"/>
      <c r="V43" s="11"/>
      <c r="W43" s="11"/>
      <c r="X43" s="10"/>
      <c r="Y43" s="9"/>
      <c r="Z43" s="11"/>
      <c r="AA43" s="11"/>
      <c r="AB43" s="11"/>
      <c r="AC43" s="10"/>
      <c r="AD43" s="9"/>
      <c r="AE43" s="11"/>
      <c r="AF43" s="11"/>
      <c r="AG43" s="11"/>
      <c r="AH43" s="10"/>
      <c r="AI43" s="9"/>
      <c r="AJ43" s="11"/>
      <c r="AK43" s="11"/>
      <c r="AL43" s="11"/>
      <c r="AM43" s="10"/>
      <c r="AN43" s="9"/>
      <c r="AO43" s="11"/>
      <c r="AP43" s="11"/>
      <c r="AQ43" s="11"/>
      <c r="AR43" s="10"/>
      <c r="AS43" s="9"/>
      <c r="AT43" s="11"/>
      <c r="AU43" s="11"/>
      <c r="AV43" s="11"/>
      <c r="AW43" s="10"/>
      <c r="AX43" s="9"/>
      <c r="AY43" s="11"/>
      <c r="AZ43" s="11"/>
      <c r="BA43" s="11"/>
    </row>
    <row r="44" spans="1:92">
      <c r="A44" s="9"/>
      <c r="B44" s="7"/>
      <c r="C44" s="9"/>
      <c r="D44" s="9"/>
      <c r="E44" s="9"/>
      <c r="F44" s="11"/>
      <c r="G44" s="11"/>
      <c r="H44" s="11"/>
      <c r="I44" s="2"/>
      <c r="J44" s="9"/>
      <c r="K44" s="11"/>
      <c r="L44" s="11"/>
      <c r="M44" s="11"/>
      <c r="N44" s="2"/>
      <c r="O44" s="9"/>
      <c r="P44" s="11"/>
      <c r="Q44" s="11"/>
      <c r="R44" s="11"/>
      <c r="S44" s="10"/>
      <c r="T44" s="9"/>
      <c r="U44" s="11"/>
      <c r="V44" s="11"/>
      <c r="W44" s="11"/>
      <c r="X44" s="10"/>
      <c r="Y44" s="9"/>
      <c r="Z44" s="11"/>
      <c r="AA44" s="11"/>
      <c r="AB44" s="11"/>
      <c r="AC44" s="10"/>
      <c r="AD44" s="9"/>
      <c r="AE44" s="11"/>
      <c r="AF44" s="11"/>
      <c r="AG44" s="11"/>
      <c r="AH44" s="10"/>
      <c r="AI44" s="9"/>
      <c r="AJ44" s="11"/>
      <c r="AK44" s="11"/>
      <c r="AL44" s="11"/>
      <c r="AM44" s="10"/>
      <c r="AN44" s="9"/>
      <c r="AO44" s="11"/>
      <c r="AP44" s="11"/>
      <c r="AQ44" s="11"/>
      <c r="AR44" s="10"/>
      <c r="AS44" s="9"/>
      <c r="AT44" s="11"/>
      <c r="AU44" s="11"/>
      <c r="AV44" s="11"/>
      <c r="AW44" s="10"/>
      <c r="AX44" s="9"/>
      <c r="AY44" s="11"/>
      <c r="AZ44" s="11"/>
      <c r="BA44" s="11"/>
    </row>
    <row r="45" spans="1:92">
      <c r="A45" s="9"/>
      <c r="B45" s="7"/>
      <c r="C45" s="9"/>
      <c r="D45" s="9"/>
      <c r="E45" s="9"/>
      <c r="F45" s="11"/>
      <c r="G45" s="11"/>
      <c r="H45" s="11"/>
      <c r="I45" s="2"/>
      <c r="J45" s="9"/>
      <c r="K45" s="11"/>
      <c r="L45" s="11"/>
      <c r="M45" s="11"/>
      <c r="N45" s="2"/>
      <c r="O45" s="9"/>
      <c r="P45" s="11"/>
      <c r="Q45" s="11"/>
      <c r="R45" s="11"/>
      <c r="S45" s="10"/>
      <c r="T45" s="9"/>
      <c r="U45" s="11"/>
      <c r="V45" s="11"/>
      <c r="W45" s="11"/>
      <c r="X45" s="10"/>
      <c r="Y45" s="9"/>
      <c r="Z45" s="11"/>
      <c r="AA45" s="11"/>
      <c r="AB45" s="11"/>
      <c r="AC45" s="10"/>
      <c r="AD45" s="9"/>
      <c r="AE45" s="11"/>
      <c r="AF45" s="11"/>
      <c r="AG45" s="11"/>
      <c r="AH45" s="10"/>
      <c r="AI45" s="9"/>
      <c r="AJ45" s="11"/>
      <c r="AK45" s="11"/>
      <c r="AL45" s="11"/>
      <c r="AM45" s="10"/>
      <c r="AN45" s="9"/>
      <c r="AO45" s="11"/>
      <c r="AP45" s="11"/>
      <c r="AQ45" s="11"/>
      <c r="AR45" s="10"/>
      <c r="AS45" s="9"/>
      <c r="AT45" s="11"/>
      <c r="AU45" s="11"/>
      <c r="AV45" s="11"/>
      <c r="AW45" s="10"/>
      <c r="AX45" s="9"/>
      <c r="AY45" s="11"/>
      <c r="AZ45" s="11"/>
      <c r="BA45" s="11"/>
    </row>
    <row r="46" spans="1:92">
      <c r="A46" s="9"/>
      <c r="B46" s="7"/>
      <c r="C46" s="9"/>
      <c r="D46" s="9"/>
      <c r="E46" s="9"/>
      <c r="F46" s="11"/>
      <c r="G46" s="11"/>
      <c r="H46" s="11"/>
      <c r="I46" s="2"/>
      <c r="J46" s="9"/>
      <c r="K46" s="11"/>
      <c r="L46" s="11"/>
      <c r="M46" s="11"/>
      <c r="N46" s="2"/>
      <c r="O46" s="9"/>
      <c r="P46" s="11"/>
      <c r="Q46" s="11"/>
      <c r="R46" s="11"/>
      <c r="S46" s="10"/>
      <c r="T46" s="9"/>
      <c r="U46" s="11"/>
      <c r="V46" s="11"/>
      <c r="W46" s="11"/>
      <c r="X46" s="10"/>
      <c r="Y46" s="9"/>
      <c r="Z46" s="11"/>
      <c r="AA46" s="11"/>
      <c r="AB46" s="11"/>
      <c r="AC46" s="10"/>
      <c r="AD46" s="9"/>
      <c r="AE46" s="11"/>
      <c r="AF46" s="11"/>
      <c r="AG46" s="11"/>
      <c r="AH46" s="10"/>
      <c r="AI46" s="9"/>
      <c r="AJ46" s="11"/>
      <c r="AK46" s="11"/>
      <c r="AL46" s="11"/>
      <c r="AM46" s="10"/>
      <c r="AN46" s="9"/>
      <c r="AO46" s="11"/>
      <c r="AP46" s="11"/>
      <c r="AQ46" s="11"/>
      <c r="AR46" s="10"/>
      <c r="AS46" s="9"/>
      <c r="AT46" s="11"/>
      <c r="AU46" s="11"/>
      <c r="AV46" s="11"/>
      <c r="AW46" s="10"/>
      <c r="AX46" s="9"/>
      <c r="AY46" s="11"/>
      <c r="AZ46" s="11"/>
      <c r="BA46" s="11"/>
    </row>
  </sheetData>
  <mergeCells count="12">
    <mergeCell ref="AW2:BA2"/>
    <mergeCell ref="A2:A3"/>
    <mergeCell ref="B2:C2"/>
    <mergeCell ref="D2:H2"/>
    <mergeCell ref="I2:M2"/>
    <mergeCell ref="N2:R2"/>
    <mergeCell ref="S2:W2"/>
    <mergeCell ref="X2:AB2"/>
    <mergeCell ref="AC2:AG2"/>
    <mergeCell ref="AH2:AL2"/>
    <mergeCell ref="AM2:AQ2"/>
    <mergeCell ref="AR2:AV2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CN47"/>
  <sheetViews>
    <sheetView workbookViewId="0">
      <pane xSplit="1" ySplit="3" topLeftCell="N29" activePane="bottomRight" state="frozen"/>
      <selection pane="topRight" activeCell="B1" sqref="B1"/>
      <selection pane="bottomLeft" activeCell="A3" sqref="A3"/>
      <selection pane="bottomRight" activeCell="Z36" sqref="Z36"/>
    </sheetView>
  </sheetViews>
  <sheetFormatPr defaultColWidth="9.109375" defaultRowHeight="13.2"/>
  <cols>
    <col min="1" max="1" width="21.33203125" style="17" customWidth="1"/>
    <col min="2" max="2" width="14.33203125" style="17" bestFit="1" customWidth="1"/>
    <col min="3" max="3" width="8.5546875" style="17" customWidth="1"/>
    <col min="4" max="4" width="12.44140625" style="17" bestFit="1" customWidth="1"/>
    <col min="5" max="5" width="9.109375" style="17"/>
    <col min="6" max="6" width="10.5546875" style="17" customWidth="1"/>
    <col min="7" max="8" width="9.109375" style="17"/>
    <col min="9" max="9" width="12.44140625" style="17" bestFit="1" customWidth="1"/>
    <col min="10" max="10" width="9.109375" style="17"/>
    <col min="11" max="11" width="10.109375" style="17" customWidth="1"/>
    <col min="12" max="13" width="9.109375" style="17"/>
    <col min="14" max="14" width="12.44140625" style="17" bestFit="1" customWidth="1"/>
    <col min="15" max="15" width="9.109375" style="17"/>
    <col min="16" max="16" width="9.5546875" style="17" customWidth="1"/>
    <col min="17" max="20" width="9.109375" style="17"/>
    <col min="21" max="21" width="10" style="17" customWidth="1"/>
    <col min="22" max="28" width="9.109375" style="17"/>
    <col min="29" max="29" width="12" style="17" bestFit="1" customWidth="1"/>
    <col min="30" max="38" width="9.109375" style="17"/>
    <col min="39" max="39" width="10.5546875" style="17" bestFit="1" customWidth="1"/>
    <col min="40" max="43" width="9.109375" style="17"/>
    <col min="44" max="44" width="9.5546875" style="17" bestFit="1" customWidth="1"/>
    <col min="45" max="48" width="9.109375" style="17"/>
    <col min="49" max="49" width="9.5546875" style="17" bestFit="1" customWidth="1"/>
    <col min="50" max="16384" width="9.109375" style="17"/>
  </cols>
  <sheetData>
    <row r="1" spans="1:54" ht="13.8" thickBot="1">
      <c r="A1" s="411" t="s">
        <v>286</v>
      </c>
      <c r="B1" s="428">
        <f>B4/'3)VBP 2001'!B4</f>
        <v>1.6529389855050423</v>
      </c>
      <c r="C1" s="417"/>
      <c r="D1" s="416"/>
      <c r="E1" s="418"/>
      <c r="F1" s="418"/>
      <c r="G1" s="418"/>
      <c r="H1" s="417"/>
      <c r="I1" s="416"/>
      <c r="J1" s="418"/>
      <c r="K1" s="418"/>
      <c r="L1" s="418"/>
      <c r="M1" s="417"/>
      <c r="N1" s="416"/>
      <c r="O1" s="418"/>
      <c r="P1" s="418"/>
      <c r="Q1" s="418"/>
      <c r="R1" s="417"/>
      <c r="S1" s="416"/>
      <c r="T1" s="418"/>
      <c r="U1" s="418"/>
      <c r="V1" s="418"/>
      <c r="W1" s="417"/>
      <c r="X1" s="416"/>
      <c r="Y1" s="418"/>
      <c r="Z1" s="418"/>
      <c r="AA1" s="418"/>
      <c r="AB1" s="417"/>
      <c r="AC1" s="416"/>
      <c r="AD1" s="418"/>
      <c r="AE1" s="418"/>
      <c r="AF1" s="418"/>
      <c r="AG1" s="417"/>
      <c r="AH1" s="416"/>
      <c r="AI1" s="418"/>
      <c r="AJ1" s="418"/>
      <c r="AK1" s="418"/>
      <c r="AL1" s="417"/>
      <c r="AM1" s="416"/>
      <c r="AN1" s="418"/>
      <c r="AO1" s="418"/>
      <c r="AP1" s="418"/>
      <c r="AQ1" s="417"/>
      <c r="AR1" s="416"/>
      <c r="AS1" s="418"/>
      <c r="AT1" s="418"/>
      <c r="AU1" s="418"/>
      <c r="AV1" s="417"/>
      <c r="AW1" s="412"/>
      <c r="AX1" s="43"/>
      <c r="AY1" s="43"/>
      <c r="AZ1" s="43"/>
      <c r="BA1" s="413"/>
      <c r="BB1" s="73"/>
    </row>
    <row r="2" spans="1:54" s="213" customFormat="1" ht="30" customHeight="1" thickBot="1">
      <c r="A2" s="683" t="s">
        <v>0</v>
      </c>
      <c r="B2" s="691" t="s">
        <v>1</v>
      </c>
      <c r="C2" s="692"/>
      <c r="D2" s="691" t="s">
        <v>2</v>
      </c>
      <c r="E2" s="693"/>
      <c r="F2" s="693"/>
      <c r="G2" s="693"/>
      <c r="H2" s="692"/>
      <c r="I2" s="691" t="s">
        <v>3</v>
      </c>
      <c r="J2" s="693"/>
      <c r="K2" s="693"/>
      <c r="L2" s="693"/>
      <c r="M2" s="692"/>
      <c r="N2" s="691" t="s">
        <v>4</v>
      </c>
      <c r="O2" s="693"/>
      <c r="P2" s="693"/>
      <c r="Q2" s="693"/>
      <c r="R2" s="692"/>
      <c r="S2" s="691" t="s">
        <v>5</v>
      </c>
      <c r="T2" s="693"/>
      <c r="U2" s="693"/>
      <c r="V2" s="693"/>
      <c r="W2" s="692"/>
      <c r="X2" s="691" t="s">
        <v>6</v>
      </c>
      <c r="Y2" s="693"/>
      <c r="Z2" s="693"/>
      <c r="AA2" s="693"/>
      <c r="AB2" s="692"/>
      <c r="AC2" s="691" t="s">
        <v>7</v>
      </c>
      <c r="AD2" s="693"/>
      <c r="AE2" s="693"/>
      <c r="AF2" s="693"/>
      <c r="AG2" s="692"/>
      <c r="AH2" s="691" t="s">
        <v>8</v>
      </c>
      <c r="AI2" s="693"/>
      <c r="AJ2" s="693"/>
      <c r="AK2" s="693"/>
      <c r="AL2" s="692"/>
      <c r="AM2" s="691" t="s">
        <v>9</v>
      </c>
      <c r="AN2" s="693"/>
      <c r="AO2" s="693"/>
      <c r="AP2" s="693"/>
      <c r="AQ2" s="692"/>
      <c r="AR2" s="691" t="s">
        <v>10</v>
      </c>
      <c r="AS2" s="693"/>
      <c r="AT2" s="693"/>
      <c r="AU2" s="693"/>
      <c r="AV2" s="692"/>
      <c r="AW2" s="688" t="s">
        <v>11</v>
      </c>
      <c r="AX2" s="689"/>
      <c r="AY2" s="689"/>
      <c r="AZ2" s="689"/>
      <c r="BA2" s="690"/>
      <c r="BB2" s="212"/>
    </row>
    <row r="3" spans="1:54" ht="119.4" thickBot="1">
      <c r="A3" s="683"/>
      <c r="B3" s="224" t="s">
        <v>89</v>
      </c>
      <c r="C3" s="230" t="s">
        <v>105</v>
      </c>
      <c r="D3" s="224" t="s">
        <v>89</v>
      </c>
      <c r="E3" s="225" t="s">
        <v>104</v>
      </c>
      <c r="F3" s="225" t="s">
        <v>16</v>
      </c>
      <c r="G3" s="226" t="s">
        <v>85</v>
      </c>
      <c r="H3" s="227" t="s">
        <v>86</v>
      </c>
      <c r="I3" s="239" t="s">
        <v>89</v>
      </c>
      <c r="J3" s="225" t="s">
        <v>90</v>
      </c>
      <c r="K3" s="225" t="s">
        <v>19</v>
      </c>
      <c r="L3" s="226" t="s">
        <v>87</v>
      </c>
      <c r="M3" s="227" t="s">
        <v>88</v>
      </c>
      <c r="N3" s="224" t="s">
        <v>89</v>
      </c>
      <c r="O3" s="225" t="s">
        <v>90</v>
      </c>
      <c r="P3" s="225" t="s">
        <v>19</v>
      </c>
      <c r="Q3" s="226" t="s">
        <v>87</v>
      </c>
      <c r="R3" s="227" t="s">
        <v>88</v>
      </c>
      <c r="S3" s="224" t="s">
        <v>89</v>
      </c>
      <c r="T3" s="225" t="s">
        <v>90</v>
      </c>
      <c r="U3" s="225" t="s">
        <v>19</v>
      </c>
      <c r="V3" s="226" t="s">
        <v>87</v>
      </c>
      <c r="W3" s="227" t="s">
        <v>88</v>
      </c>
      <c r="X3" s="224" t="s">
        <v>89</v>
      </c>
      <c r="Y3" s="225" t="s">
        <v>90</v>
      </c>
      <c r="Z3" s="225" t="s">
        <v>19</v>
      </c>
      <c r="AA3" s="226" t="s">
        <v>87</v>
      </c>
      <c r="AB3" s="227" t="s">
        <v>88</v>
      </c>
      <c r="AC3" s="220" t="s">
        <v>89</v>
      </c>
      <c r="AD3" s="221" t="s">
        <v>90</v>
      </c>
      <c r="AE3" s="221" t="s">
        <v>19</v>
      </c>
      <c r="AF3" s="222" t="s">
        <v>87</v>
      </c>
      <c r="AG3" s="223" t="s">
        <v>88</v>
      </c>
      <c r="AH3" s="224" t="s">
        <v>89</v>
      </c>
      <c r="AI3" s="225" t="s">
        <v>90</v>
      </c>
      <c r="AJ3" s="225" t="s">
        <v>19</v>
      </c>
      <c r="AK3" s="226" t="s">
        <v>87</v>
      </c>
      <c r="AL3" s="227" t="s">
        <v>88</v>
      </c>
      <c r="AM3" s="224" t="s">
        <v>89</v>
      </c>
      <c r="AN3" s="225" t="s">
        <v>90</v>
      </c>
      <c r="AO3" s="225" t="s">
        <v>19</v>
      </c>
      <c r="AP3" s="226" t="s">
        <v>87</v>
      </c>
      <c r="AQ3" s="227" t="s">
        <v>88</v>
      </c>
      <c r="AR3" s="224" t="s">
        <v>89</v>
      </c>
      <c r="AS3" s="225" t="s">
        <v>90</v>
      </c>
      <c r="AT3" s="225" t="s">
        <v>19</v>
      </c>
      <c r="AU3" s="226" t="s">
        <v>87</v>
      </c>
      <c r="AV3" s="227" t="s">
        <v>88</v>
      </c>
      <c r="AW3" s="131" t="s">
        <v>89</v>
      </c>
      <c r="AX3" s="143" t="s">
        <v>90</v>
      </c>
      <c r="AY3" s="143" t="s">
        <v>19</v>
      </c>
      <c r="AZ3" s="144" t="s">
        <v>87</v>
      </c>
      <c r="BA3" s="145" t="s">
        <v>88</v>
      </c>
      <c r="BB3" s="73"/>
    </row>
    <row r="4" spans="1:54">
      <c r="A4" s="39" t="s">
        <v>22</v>
      </c>
      <c r="B4" s="231">
        <v>2693799.623494524</v>
      </c>
      <c r="C4" s="229">
        <v>2</v>
      </c>
      <c r="D4" s="231">
        <v>240165.42283794066</v>
      </c>
      <c r="E4" s="59">
        <v>1</v>
      </c>
      <c r="F4" s="215">
        <f>D4/B4</f>
        <v>8.9154895094382236E-2</v>
      </c>
      <c r="G4" s="215">
        <f>D4/D$40</f>
        <v>0.71666687891052694</v>
      </c>
      <c r="H4" s="216">
        <f>G4</f>
        <v>0.71666687891052694</v>
      </c>
      <c r="I4" s="240">
        <v>38738.278064296173</v>
      </c>
      <c r="J4" s="59">
        <v>1</v>
      </c>
      <c r="K4" s="215">
        <v>0.16129831516352824</v>
      </c>
      <c r="L4" s="215">
        <v>0.74157530239453162</v>
      </c>
      <c r="M4" s="216">
        <v>0.74157530239453162</v>
      </c>
      <c r="N4" s="214">
        <v>20944.389885334393</v>
      </c>
      <c r="O4" s="59">
        <v>1</v>
      </c>
      <c r="P4" s="215">
        <v>8.7208181918290939E-2</v>
      </c>
      <c r="Q4" s="215">
        <v>0.59868815877351678</v>
      </c>
      <c r="R4" s="216">
        <v>0.59868815877351678</v>
      </c>
      <c r="S4" s="214">
        <v>10949.0678399854</v>
      </c>
      <c r="T4" s="59">
        <v>1</v>
      </c>
      <c r="U4" s="215">
        <v>4.5589692765113973E-2</v>
      </c>
      <c r="V4" s="215">
        <v>0.40944128115392353</v>
      </c>
      <c r="W4" s="216">
        <v>0.40944128115392353</v>
      </c>
      <c r="X4" s="214">
        <v>2743.8787159383705</v>
      </c>
      <c r="Y4" s="59">
        <v>1</v>
      </c>
      <c r="Z4" s="215">
        <v>1.1424953198986896E-2</v>
      </c>
      <c r="AA4" s="215">
        <v>0.41073080168682585</v>
      </c>
      <c r="AB4" s="216">
        <v>0.41073080168682585</v>
      </c>
      <c r="AC4" s="46">
        <v>151511.6932893632</v>
      </c>
      <c r="AD4" s="7">
        <v>1</v>
      </c>
      <c r="AE4" s="8">
        <v>0.63086389164188961</v>
      </c>
      <c r="AF4" s="8">
        <v>0.86505638763630233</v>
      </c>
      <c r="AG4" s="55">
        <v>0.86505638763630233</v>
      </c>
      <c r="AH4" s="214">
        <v>8877.9352911475835</v>
      </c>
      <c r="AI4" s="59">
        <v>1</v>
      </c>
      <c r="AJ4" s="215">
        <v>3.6965917850456997E-2</v>
      </c>
      <c r="AK4" s="215">
        <v>0.54068315063322203</v>
      </c>
      <c r="AL4" s="216">
        <v>0.54068315063322203</v>
      </c>
      <c r="AM4" s="214">
        <v>3709.1950834733152</v>
      </c>
      <c r="AN4" s="59">
        <v>1</v>
      </c>
      <c r="AO4" s="215">
        <v>1.5444334324413609E-2</v>
      </c>
      <c r="AP4" s="215">
        <v>0.34912772316416529</v>
      </c>
      <c r="AQ4" s="216">
        <v>0.34912772316416529</v>
      </c>
      <c r="AR4" s="214">
        <v>1345.4923342011045</v>
      </c>
      <c r="AS4" s="59">
        <v>2</v>
      </c>
      <c r="AT4" s="215">
        <v>5.602356568659839E-3</v>
      </c>
      <c r="AU4" s="215">
        <v>0.33622030405778514</v>
      </c>
      <c r="AV4" s="216">
        <v>0.33622030405778514</v>
      </c>
      <c r="AW4" s="214">
        <v>1345.4923342011045</v>
      </c>
      <c r="AX4" s="59">
        <v>3</v>
      </c>
      <c r="AY4" s="215">
        <v>5.602356568659839E-3</v>
      </c>
      <c r="AZ4" s="215">
        <v>0.16253047922836555</v>
      </c>
      <c r="BA4" s="216">
        <v>0.16253047922836555</v>
      </c>
      <c r="BB4" s="73"/>
    </row>
    <row r="5" spans="1:54">
      <c r="A5" s="53" t="s">
        <v>73</v>
      </c>
      <c r="B5" s="232">
        <v>1097510.6389942225</v>
      </c>
      <c r="C5" s="47">
        <v>4</v>
      </c>
      <c r="D5" s="232">
        <v>26616.161894916178</v>
      </c>
      <c r="E5" s="7">
        <v>2</v>
      </c>
      <c r="F5" s="8">
        <f t="shared" ref="F5:F40" si="0">D5/B5</f>
        <v>2.4251393061034639E-2</v>
      </c>
      <c r="G5" s="8">
        <f t="shared" ref="G5:G39" si="1">D5/D$40</f>
        <v>7.9424096309976697E-2</v>
      </c>
      <c r="H5" s="55">
        <f>G5+H4</f>
        <v>0.79609097522050365</v>
      </c>
      <c r="I5" s="241">
        <v>1228.4156081281787</v>
      </c>
      <c r="J5" s="7">
        <v>6</v>
      </c>
      <c r="K5" s="8">
        <v>4.6152995799248288E-2</v>
      </c>
      <c r="L5" s="8">
        <v>2.3515827795748661E-2</v>
      </c>
      <c r="M5" s="55">
        <v>0.7650911301902803</v>
      </c>
      <c r="N5" s="51">
        <v>12373.896622713904</v>
      </c>
      <c r="O5" s="7">
        <v>2</v>
      </c>
      <c r="P5" s="8">
        <v>0.46490161397302671</v>
      </c>
      <c r="Q5" s="8">
        <v>0.3537035657980041</v>
      </c>
      <c r="R5" s="55">
        <v>0.95239172457152088</v>
      </c>
      <c r="S5" s="51">
        <v>3146.8035757918256</v>
      </c>
      <c r="T5" s="7">
        <v>3</v>
      </c>
      <c r="U5" s="8">
        <v>0.11822905151448154</v>
      </c>
      <c r="V5" s="8">
        <v>0.11767497529850639</v>
      </c>
      <c r="W5" s="55">
        <v>0.52711625645242988</v>
      </c>
      <c r="X5" s="51">
        <v>1409.3678474093356</v>
      </c>
      <c r="Y5" s="7">
        <v>2</v>
      </c>
      <c r="Z5" s="8">
        <v>5.2951580809197436E-2</v>
      </c>
      <c r="AA5" s="8">
        <v>0.21096806592637832</v>
      </c>
      <c r="AB5" s="55">
        <v>0.62169886761320414</v>
      </c>
      <c r="AC5" s="51">
        <v>3143.8612629579852</v>
      </c>
      <c r="AD5" s="7">
        <v>4</v>
      </c>
      <c r="AE5" s="8">
        <v>0.11811850541675878</v>
      </c>
      <c r="AF5" s="8">
        <v>1.7949883657957029E-2</v>
      </c>
      <c r="AG5" s="55">
        <v>0.88300627129425935</v>
      </c>
      <c r="AH5" s="51">
        <v>2880.52426432931</v>
      </c>
      <c r="AI5" s="7">
        <v>2</v>
      </c>
      <c r="AJ5" s="8">
        <v>0.10822462967057263</v>
      </c>
      <c r="AK5" s="8">
        <v>0.17542940826184997</v>
      </c>
      <c r="AL5" s="55">
        <v>0.71611255889507197</v>
      </c>
      <c r="AM5" s="51">
        <v>987.14595575330281</v>
      </c>
      <c r="AN5" s="7">
        <v>3</v>
      </c>
      <c r="AO5" s="8">
        <v>3.7088215785982752E-2</v>
      </c>
      <c r="AP5" s="8">
        <v>9.2915042807654447E-2</v>
      </c>
      <c r="AQ5" s="55">
        <v>0.44204276597181974</v>
      </c>
      <c r="AR5" s="51">
        <v>601.70297452026955</v>
      </c>
      <c r="AS5" s="7">
        <v>3</v>
      </c>
      <c r="AT5" s="8">
        <v>2.2606676984302455E-2</v>
      </c>
      <c r="AU5" s="8">
        <v>0.15035742077698172</v>
      </c>
      <c r="AV5" s="55">
        <v>0.48657772483476686</v>
      </c>
      <c r="AW5" s="51">
        <v>844.44378331206531</v>
      </c>
      <c r="AX5" s="7">
        <v>4</v>
      </c>
      <c r="AY5" s="8">
        <v>3.1726730046429362E-2</v>
      </c>
      <c r="AZ5" s="8">
        <v>0.10200567427581513</v>
      </c>
      <c r="BA5" s="55">
        <v>0.26453615350418069</v>
      </c>
      <c r="BB5" s="73"/>
    </row>
    <row r="6" spans="1:54">
      <c r="A6" s="52" t="s">
        <v>72</v>
      </c>
      <c r="B6" s="233">
        <v>111437.15626885422</v>
      </c>
      <c r="C6" s="49">
        <v>17</v>
      </c>
      <c r="D6" s="233">
        <v>19394.255044256024</v>
      </c>
      <c r="E6" s="12">
        <v>3</v>
      </c>
      <c r="F6" s="8">
        <f t="shared" si="0"/>
        <v>0.17403759835243177</v>
      </c>
      <c r="G6" s="8">
        <f t="shared" si="1"/>
        <v>5.7873527617423322E-2</v>
      </c>
      <c r="H6" s="55">
        <f t="shared" ref="H6:H39" si="2">G6+H5</f>
        <v>0.85396450283792702</v>
      </c>
      <c r="I6" s="242">
        <v>2852.5722924078304</v>
      </c>
      <c r="J6" s="12">
        <v>2</v>
      </c>
      <c r="K6" s="13">
        <v>0.14708336493969507</v>
      </c>
      <c r="L6" s="8">
        <v>5.4607413288570834E-2</v>
      </c>
      <c r="M6" s="55">
        <v>0.81969854347885118</v>
      </c>
      <c r="N6" s="50">
        <v>1068.0595586839015</v>
      </c>
      <c r="O6" s="12">
        <v>3</v>
      </c>
      <c r="P6" s="8">
        <v>5.5070924675718731E-2</v>
      </c>
      <c r="Q6" s="8">
        <v>3.0530113989935919E-2</v>
      </c>
      <c r="R6" s="55">
        <v>0.98292183856145676</v>
      </c>
      <c r="S6" s="50">
        <v>1868.3686494883675</v>
      </c>
      <c r="T6" s="12">
        <v>5</v>
      </c>
      <c r="U6" s="8">
        <v>9.6336190548433578E-2</v>
      </c>
      <c r="V6" s="8">
        <v>6.9867797395560122E-2</v>
      </c>
      <c r="W6" s="55">
        <v>0.59698405384799003</v>
      </c>
      <c r="X6" s="50">
        <v>329.53903739007427</v>
      </c>
      <c r="Y6" s="12">
        <v>4</v>
      </c>
      <c r="Z6" s="8">
        <v>1.6991580065235528E-2</v>
      </c>
      <c r="AA6" s="8">
        <v>4.9328650070468417E-2</v>
      </c>
      <c r="AB6" s="55">
        <v>0.67102751768367253</v>
      </c>
      <c r="AC6" s="50">
        <v>5381.4901730932661</v>
      </c>
      <c r="AD6" s="12">
        <v>3</v>
      </c>
      <c r="AE6" s="8">
        <v>0.27747857088674804</v>
      </c>
      <c r="AF6" s="8">
        <v>3.0725631455688726E-2</v>
      </c>
      <c r="AG6" s="55">
        <v>0.91373190274994809</v>
      </c>
      <c r="AH6" s="50">
        <v>332.48135022391421</v>
      </c>
      <c r="AI6" s="12">
        <v>5</v>
      </c>
      <c r="AJ6" s="8">
        <v>1.7143290601532274E-2</v>
      </c>
      <c r="AK6" s="8">
        <v>2.02487468167406E-2</v>
      </c>
      <c r="AL6" s="55">
        <v>0.73636130571181257</v>
      </c>
      <c r="AM6" s="50">
        <v>3011.4571854351875</v>
      </c>
      <c r="AN6" s="12">
        <v>2</v>
      </c>
      <c r="AO6" s="8">
        <v>0.15527573389971933</v>
      </c>
      <c r="AP6" s="8">
        <v>0.28345319318519918</v>
      </c>
      <c r="AQ6" s="55">
        <v>0.72549595915701892</v>
      </c>
      <c r="AR6" s="50">
        <v>1721.2530077963702</v>
      </c>
      <c r="AS6" s="12">
        <v>1</v>
      </c>
      <c r="AT6" s="8">
        <v>8.8750663733596302E-2</v>
      </c>
      <c r="AU6" s="8">
        <v>0.43011780515664694</v>
      </c>
      <c r="AV6" s="55">
        <v>0.91669552999141379</v>
      </c>
      <c r="AW6" s="50">
        <v>2829.033789737111</v>
      </c>
      <c r="AX6" s="12">
        <v>1</v>
      </c>
      <c r="AY6" s="8">
        <v>0.1458696806493211</v>
      </c>
      <c r="AZ6" s="8">
        <v>0.34173677984737372</v>
      </c>
      <c r="BA6" s="55">
        <v>0.60627293335155441</v>
      </c>
      <c r="BB6" s="73"/>
    </row>
    <row r="7" spans="1:54">
      <c r="A7" s="40" t="s">
        <v>23</v>
      </c>
      <c r="B7" s="234">
        <v>3936495.6821870701</v>
      </c>
      <c r="C7" s="49">
        <v>1</v>
      </c>
      <c r="D7" s="234">
        <v>12471.424645635545</v>
      </c>
      <c r="E7" s="12">
        <v>4</v>
      </c>
      <c r="F7" s="8">
        <f t="shared" si="0"/>
        <v>3.1681540264529313E-3</v>
      </c>
      <c r="G7" s="8">
        <f t="shared" si="1"/>
        <v>3.7215419566814817E-2</v>
      </c>
      <c r="H7" s="55">
        <f t="shared" si="2"/>
        <v>0.89117992240474186</v>
      </c>
      <c r="I7" s="243">
        <v>540.51104826014887</v>
      </c>
      <c r="J7" s="12">
        <v>9</v>
      </c>
      <c r="K7" s="13">
        <v>4.3339960238568585E-2</v>
      </c>
      <c r="L7" s="8">
        <v>1.0347120834741928E-2</v>
      </c>
      <c r="M7" s="55">
        <v>0.83004566431359306</v>
      </c>
      <c r="N7" s="48">
        <v>77.68813231873699</v>
      </c>
      <c r="O7" s="12">
        <v>7</v>
      </c>
      <c r="P7" s="13">
        <v>6.2292909211398278E-3</v>
      </c>
      <c r="Q7" s="8">
        <v>2.2206884588710668E-3</v>
      </c>
      <c r="R7" s="55">
        <v>0.98514252702032779</v>
      </c>
      <c r="S7" s="48">
        <v>1927.3268570988796</v>
      </c>
      <c r="T7" s="12">
        <v>4</v>
      </c>
      <c r="U7" s="13">
        <v>0.15453943008614979</v>
      </c>
      <c r="V7" s="8">
        <v>7.2072544357710586E-2</v>
      </c>
      <c r="W7" s="55">
        <v>0.66905659820570063</v>
      </c>
      <c r="X7" s="48">
        <v>0</v>
      </c>
      <c r="Y7" s="12">
        <v>22</v>
      </c>
      <c r="Z7" s="13">
        <v>0</v>
      </c>
      <c r="AA7" s="8">
        <v>0</v>
      </c>
      <c r="AB7" s="55">
        <v>0.67102751768367253</v>
      </c>
      <c r="AC7" s="48">
        <v>9347.3699630310148</v>
      </c>
      <c r="AD7" s="12">
        <v>2</v>
      </c>
      <c r="AE7" s="13">
        <v>0.74950298210735589</v>
      </c>
      <c r="AF7" s="8">
        <v>5.336883192689762E-2</v>
      </c>
      <c r="AG7" s="55">
        <v>0.96710073467684565</v>
      </c>
      <c r="AH7" s="48">
        <v>0</v>
      </c>
      <c r="AI7" s="12">
        <v>24</v>
      </c>
      <c r="AJ7" s="13">
        <v>0</v>
      </c>
      <c r="AK7" s="8">
        <v>0</v>
      </c>
      <c r="AL7" s="55">
        <v>0.73636130571181257</v>
      </c>
      <c r="AM7" s="48">
        <v>403.31711246323039</v>
      </c>
      <c r="AN7" s="12">
        <v>7</v>
      </c>
      <c r="AO7" s="13">
        <v>3.2339297548045064E-2</v>
      </c>
      <c r="AP7" s="8">
        <v>3.7962194497351311E-2</v>
      </c>
      <c r="AQ7" s="55">
        <v>0.7634581536543702</v>
      </c>
      <c r="AR7" s="48">
        <v>54.546986521666405</v>
      </c>
      <c r="AS7" s="12">
        <v>5</v>
      </c>
      <c r="AT7" s="13">
        <v>4.3737574552683905E-3</v>
      </c>
      <c r="AU7" s="8">
        <v>1.3630552867207506E-2</v>
      </c>
      <c r="AV7" s="55">
        <v>0.93032608285862128</v>
      </c>
      <c r="AW7" s="48">
        <v>120.6645459418681</v>
      </c>
      <c r="AX7" s="12">
        <v>10</v>
      </c>
      <c r="AY7" s="13">
        <v>9.6752816434724984E-3</v>
      </c>
      <c r="AZ7" s="8">
        <v>1.4575829218268657E-2</v>
      </c>
      <c r="BA7" s="55">
        <v>0.62084876256982302</v>
      </c>
      <c r="BB7" s="73"/>
    </row>
    <row r="8" spans="1:54">
      <c r="A8" s="39" t="s">
        <v>24</v>
      </c>
      <c r="B8" s="235">
        <v>1838527.6689195777</v>
      </c>
      <c r="C8" s="47">
        <v>3</v>
      </c>
      <c r="D8" s="235">
        <v>10942.456084043381</v>
      </c>
      <c r="E8" s="7">
        <v>5</v>
      </c>
      <c r="F8" s="8">
        <f t="shared" si="0"/>
        <v>5.951749472703766E-3</v>
      </c>
      <c r="G8" s="8">
        <f t="shared" si="1"/>
        <v>3.2652892979763301E-2</v>
      </c>
      <c r="H8" s="55">
        <f t="shared" si="2"/>
        <v>0.92383281538450512</v>
      </c>
      <c r="I8" s="244">
        <v>1581.8626091283256</v>
      </c>
      <c r="J8" s="7">
        <v>5</v>
      </c>
      <c r="K8" s="8">
        <v>0.1445619335347432</v>
      </c>
      <c r="L8" s="8">
        <v>3.0281940791584177E-2</v>
      </c>
      <c r="M8" s="55">
        <v>0.86032760510517725</v>
      </c>
      <c r="N8" s="46">
        <v>171.90565449252441</v>
      </c>
      <c r="O8" s="7">
        <v>4</v>
      </c>
      <c r="P8" s="8">
        <v>1.5709969788519636E-2</v>
      </c>
      <c r="Q8" s="8">
        <v>4.9138638238849144E-3</v>
      </c>
      <c r="R8" s="55">
        <v>0.99005639084421271</v>
      </c>
      <c r="S8" s="46">
        <v>3795.1479107195773</v>
      </c>
      <c r="T8" s="7">
        <v>2</v>
      </c>
      <c r="U8" s="8">
        <v>0.34682779456193352</v>
      </c>
      <c r="V8" s="8">
        <v>0.14191986436132373</v>
      </c>
      <c r="W8" s="55">
        <v>0.81097646256702438</v>
      </c>
      <c r="X8" s="46">
        <v>315.7113462314631</v>
      </c>
      <c r="Y8" s="7">
        <v>5</v>
      </c>
      <c r="Z8" s="8">
        <v>2.8851963746223567E-2</v>
      </c>
      <c r="AA8" s="8">
        <v>4.7258785013363697E-2</v>
      </c>
      <c r="AB8" s="55">
        <v>0.71828630269703619</v>
      </c>
      <c r="AC8" s="46">
        <v>1295.9041646359533</v>
      </c>
      <c r="AD8" s="7">
        <v>6</v>
      </c>
      <c r="AE8" s="8">
        <v>0.11842900302114805</v>
      </c>
      <c r="AF8" s="8">
        <v>7.3989680337202008E-3</v>
      </c>
      <c r="AG8" s="55">
        <v>0.97449970271056585</v>
      </c>
      <c r="AH8" s="46">
        <v>1423.1804665198415</v>
      </c>
      <c r="AI8" s="7">
        <v>4</v>
      </c>
      <c r="AJ8" s="8">
        <v>0.13006042296072506</v>
      </c>
      <c r="AK8" s="8">
        <v>8.6674398193111915E-2</v>
      </c>
      <c r="AL8" s="55">
        <v>0.82303570390492453</v>
      </c>
      <c r="AM8" s="46">
        <v>753.74017739029932</v>
      </c>
      <c r="AN8" s="7">
        <v>4</v>
      </c>
      <c r="AO8" s="8">
        <v>6.8882175226586101E-2</v>
      </c>
      <c r="AP8" s="8">
        <v>7.0945740536033586E-2</v>
      </c>
      <c r="AQ8" s="55">
        <v>0.83440389419040373</v>
      </c>
      <c r="AR8" s="46">
        <v>23.141145797070596</v>
      </c>
      <c r="AS8" s="7">
        <v>9</v>
      </c>
      <c r="AT8" s="8">
        <v>2.1148036253776439E-3</v>
      </c>
      <c r="AU8" s="8">
        <v>5.7826587921486396E-3</v>
      </c>
      <c r="AV8" s="55">
        <v>0.93610874165076996</v>
      </c>
      <c r="AW8" s="46">
        <v>1581.8626091283256</v>
      </c>
      <c r="AX8" s="7">
        <v>2</v>
      </c>
      <c r="AY8" s="8">
        <v>0.1445619335347432</v>
      </c>
      <c r="AZ8" s="8">
        <v>0.19108313098470006</v>
      </c>
      <c r="BA8" s="55">
        <v>0.81193189355452311</v>
      </c>
      <c r="BB8" s="73"/>
    </row>
    <row r="9" spans="1:54">
      <c r="A9" s="40" t="s">
        <v>25</v>
      </c>
      <c r="B9" s="234">
        <v>29885.136857931167</v>
      </c>
      <c r="C9" s="49">
        <v>27</v>
      </c>
      <c r="D9" s="234">
        <v>7241.5256954975912</v>
      </c>
      <c r="E9" s="12">
        <v>6</v>
      </c>
      <c r="F9" s="8">
        <f t="shared" si="0"/>
        <v>0.24231194690265487</v>
      </c>
      <c r="G9" s="8">
        <f t="shared" si="1"/>
        <v>2.160911240851103E-2</v>
      </c>
      <c r="H9" s="55">
        <f t="shared" si="2"/>
        <v>0.94544192779301617</v>
      </c>
      <c r="I9" s="243">
        <v>2150.4736201420601</v>
      </c>
      <c r="J9" s="12">
        <v>4</v>
      </c>
      <c r="K9" s="13">
        <v>0.29696416343300613</v>
      </c>
      <c r="L9" s="8">
        <v>4.1166985339447244E-2</v>
      </c>
      <c r="M9" s="55">
        <v>0.90149459044462454</v>
      </c>
      <c r="N9" s="48">
        <v>97.523400144797506</v>
      </c>
      <c r="O9" s="12">
        <v>6</v>
      </c>
      <c r="P9" s="13">
        <v>1.3467244921250857E-2</v>
      </c>
      <c r="Q9" s="8">
        <v>2.7876727462424035E-3</v>
      </c>
      <c r="R9" s="55">
        <v>0.99284406359045507</v>
      </c>
      <c r="S9" s="48">
        <v>148.76450869545383</v>
      </c>
      <c r="T9" s="12">
        <v>15</v>
      </c>
      <c r="U9" s="13">
        <v>2.054325496461995E-2</v>
      </c>
      <c r="V9" s="8">
        <v>5.5630608852435268E-3</v>
      </c>
      <c r="W9" s="55">
        <v>0.81653952345226788</v>
      </c>
      <c r="X9" s="48">
        <v>917.38113695529853</v>
      </c>
      <c r="Y9" s="12">
        <v>3</v>
      </c>
      <c r="Z9" s="13">
        <v>0.12668340561515634</v>
      </c>
      <c r="AA9" s="8">
        <v>0.1373226475519207</v>
      </c>
      <c r="AB9" s="55">
        <v>0.85560895024895689</v>
      </c>
      <c r="AC9" s="48">
        <v>2001.7091114466064</v>
      </c>
      <c r="AD9" s="12">
        <v>5</v>
      </c>
      <c r="AE9" s="13">
        <v>0.27642090846838618</v>
      </c>
      <c r="AF9" s="8">
        <v>1.1428763123514239E-2</v>
      </c>
      <c r="AG9" s="55">
        <v>0.98592846583408011</v>
      </c>
      <c r="AH9" s="48">
        <v>1793.438799272971</v>
      </c>
      <c r="AI9" s="12">
        <v>3</v>
      </c>
      <c r="AJ9" s="13">
        <v>0.24766035151791826</v>
      </c>
      <c r="AK9" s="8">
        <v>0.1092238351214012</v>
      </c>
      <c r="AL9" s="55">
        <v>0.93225953902632575</v>
      </c>
      <c r="AM9" s="48">
        <v>0</v>
      </c>
      <c r="AN9" s="12">
        <v>29</v>
      </c>
      <c r="AO9" s="13">
        <v>0</v>
      </c>
      <c r="AP9" s="8">
        <v>0</v>
      </c>
      <c r="AQ9" s="55">
        <v>0.83440389419040373</v>
      </c>
      <c r="AR9" s="48">
        <v>44.629352608636147</v>
      </c>
      <c r="AS9" s="12">
        <v>6</v>
      </c>
      <c r="AT9" s="13">
        <v>6.1629764893859846E-3</v>
      </c>
      <c r="AU9" s="8">
        <v>1.1152270527715231E-2</v>
      </c>
      <c r="AV9" s="55">
        <v>0.94726101217848524</v>
      </c>
      <c r="AW9" s="48">
        <v>87.605766231767248</v>
      </c>
      <c r="AX9" s="12">
        <v>12</v>
      </c>
      <c r="AY9" s="13">
        <v>1.2097694590276192E-2</v>
      </c>
      <c r="AZ9" s="8">
        <v>1.0582451350249846E-2</v>
      </c>
      <c r="BA9" s="55">
        <v>0.82251434490477293</v>
      </c>
      <c r="BB9" s="73"/>
    </row>
    <row r="10" spans="1:54">
      <c r="A10" s="39" t="s">
        <v>26</v>
      </c>
      <c r="B10" s="235">
        <v>427340.92767856066</v>
      </c>
      <c r="C10" s="47">
        <v>7</v>
      </c>
      <c r="D10" s="235">
        <v>3838.1243243427089</v>
      </c>
      <c r="E10" s="7">
        <v>7</v>
      </c>
      <c r="F10" s="8">
        <f t="shared" si="0"/>
        <v>8.98141056882267E-3</v>
      </c>
      <c r="G10" s="8">
        <f t="shared" si="1"/>
        <v>1.145317484879311E-2</v>
      </c>
      <c r="H10" s="55">
        <f t="shared" si="2"/>
        <v>0.95689510264180933</v>
      </c>
      <c r="I10" s="244">
        <v>2613.2965360834723</v>
      </c>
      <c r="J10" s="7">
        <v>3</v>
      </c>
      <c r="K10" s="8">
        <v>0.68087855297157629</v>
      </c>
      <c r="L10" s="8">
        <v>5.0026905320266025E-2</v>
      </c>
      <c r="M10" s="55">
        <v>0.95152149576489053</v>
      </c>
      <c r="N10" s="46">
        <v>0</v>
      </c>
      <c r="O10" s="7">
        <v>12</v>
      </c>
      <c r="P10" s="8">
        <v>0</v>
      </c>
      <c r="Q10" s="8">
        <v>0</v>
      </c>
      <c r="R10" s="55">
        <v>0.99284406359045507</v>
      </c>
      <c r="S10" s="46">
        <v>158.68214260848407</v>
      </c>
      <c r="T10" s="7">
        <v>14</v>
      </c>
      <c r="U10" s="8">
        <v>4.134366925064599E-2</v>
      </c>
      <c r="V10" s="8">
        <v>5.9339316109264283E-3</v>
      </c>
      <c r="W10" s="55">
        <v>0.82247345506319436</v>
      </c>
      <c r="X10" s="46">
        <v>62.811681449191617</v>
      </c>
      <c r="Y10" s="7">
        <v>11</v>
      </c>
      <c r="Z10" s="8">
        <v>1.636520241171404E-2</v>
      </c>
      <c r="AA10" s="8">
        <v>9.4022713639152905E-3</v>
      </c>
      <c r="AB10" s="55">
        <v>0.86501122161287214</v>
      </c>
      <c r="AC10" s="46">
        <v>409.92886840525051</v>
      </c>
      <c r="AD10" s="7">
        <v>9</v>
      </c>
      <c r="AE10" s="8">
        <v>0.10680447889750214</v>
      </c>
      <c r="AF10" s="8">
        <v>2.3404898882176143E-3</v>
      </c>
      <c r="AG10" s="55">
        <v>0.98826895572229778</v>
      </c>
      <c r="AH10" s="46">
        <v>186.78210536206981</v>
      </c>
      <c r="AI10" s="7">
        <v>6</v>
      </c>
      <c r="AJ10" s="8">
        <v>4.8664944013781221E-2</v>
      </c>
      <c r="AK10" s="8">
        <v>1.137538559328879E-2</v>
      </c>
      <c r="AL10" s="55">
        <v>0.94363492461961451</v>
      </c>
      <c r="AM10" s="46">
        <v>406.62299043424048</v>
      </c>
      <c r="AN10" s="7">
        <v>6</v>
      </c>
      <c r="AO10" s="8">
        <v>0.10594315245478036</v>
      </c>
      <c r="AP10" s="8">
        <v>3.8273360026018124E-2</v>
      </c>
      <c r="AQ10" s="55">
        <v>0.87267725421642184</v>
      </c>
      <c r="AR10" s="46">
        <v>0</v>
      </c>
      <c r="AS10" s="7">
        <v>12</v>
      </c>
      <c r="AT10" s="8">
        <v>0</v>
      </c>
      <c r="AU10" s="8">
        <v>0</v>
      </c>
      <c r="AV10" s="55">
        <v>0.94726101217848524</v>
      </c>
      <c r="AW10" s="46">
        <v>0</v>
      </c>
      <c r="AX10" s="7">
        <v>23</v>
      </c>
      <c r="AY10" s="8">
        <v>0</v>
      </c>
      <c r="AZ10" s="8">
        <v>0</v>
      </c>
      <c r="BA10" s="55">
        <v>0.82251434490477293</v>
      </c>
      <c r="BB10" s="73"/>
    </row>
    <row r="11" spans="1:54">
      <c r="A11" s="52" t="s">
        <v>74</v>
      </c>
      <c r="B11" s="233">
        <v>38935.625730204047</v>
      </c>
      <c r="C11" s="49">
        <v>25</v>
      </c>
      <c r="D11" s="233">
        <v>3380.7174460821011</v>
      </c>
      <c r="E11" s="12">
        <v>8</v>
      </c>
      <c r="F11" s="8">
        <f t="shared" si="0"/>
        <v>8.6828383586488311E-2</v>
      </c>
      <c r="G11" s="8">
        <f t="shared" si="1"/>
        <v>1.0088247475145171E-2</v>
      </c>
      <c r="H11" s="55">
        <f t="shared" si="2"/>
        <v>0.96698335011695447</v>
      </c>
      <c r="I11" s="242">
        <v>576.69331543263002</v>
      </c>
      <c r="J11" s="12">
        <v>8</v>
      </c>
      <c r="K11" s="13">
        <v>0.17058311575282856</v>
      </c>
      <c r="L11" s="8">
        <v>1.1039765863393383E-2</v>
      </c>
      <c r="M11" s="55">
        <v>0.96256126162828393</v>
      </c>
      <c r="N11" s="50">
        <v>127.99060827203778</v>
      </c>
      <c r="O11" s="12">
        <v>5</v>
      </c>
      <c r="P11" s="8">
        <v>3.7859007832898174E-2</v>
      </c>
      <c r="Q11" s="8">
        <v>3.658567378959263E-3</v>
      </c>
      <c r="R11" s="55">
        <v>0.99650263096941438</v>
      </c>
      <c r="S11" s="50">
        <v>1091.598061354621</v>
      </c>
      <c r="T11" s="12">
        <v>6</v>
      </c>
      <c r="U11" s="8">
        <v>0.32288946910356831</v>
      </c>
      <c r="V11" s="8">
        <v>4.0820398163390247E-2</v>
      </c>
      <c r="W11" s="55">
        <v>0.86329385322658458</v>
      </c>
      <c r="X11" s="50">
        <v>138.28870319047761</v>
      </c>
      <c r="Y11" s="12">
        <v>7</v>
      </c>
      <c r="Z11" s="8">
        <v>4.0905134899912973E-2</v>
      </c>
      <c r="AA11" s="8">
        <v>2.0700415654571567E-2</v>
      </c>
      <c r="AB11" s="55">
        <v>0.88571163726744373</v>
      </c>
      <c r="AC11" s="50">
        <v>823.8475934751857</v>
      </c>
      <c r="AD11" s="12">
        <v>7</v>
      </c>
      <c r="AE11" s="8">
        <v>0.24369016536118365</v>
      </c>
      <c r="AF11" s="8">
        <v>4.7037598729321181E-3</v>
      </c>
      <c r="AG11" s="55">
        <v>0.99297271559522993</v>
      </c>
      <c r="AH11" s="50">
        <v>183.8945521149968</v>
      </c>
      <c r="AI11" s="12">
        <v>7</v>
      </c>
      <c r="AJ11" s="8">
        <v>5.4395126196692775E-2</v>
      </c>
      <c r="AK11" s="8">
        <v>1.1199528106604314E-2</v>
      </c>
      <c r="AL11" s="55">
        <v>0.95483445272621881</v>
      </c>
      <c r="AM11" s="50">
        <v>119.16366977051793</v>
      </c>
      <c r="AN11" s="12">
        <v>10</v>
      </c>
      <c r="AO11" s="8">
        <v>3.5248041775456922E-2</v>
      </c>
      <c r="AP11" s="8">
        <v>1.1216271933561863E-2</v>
      </c>
      <c r="AQ11" s="55">
        <v>0.88389352614998373</v>
      </c>
      <c r="AR11" s="50">
        <v>27.951971921479515</v>
      </c>
      <c r="AS11" s="12">
        <v>8</v>
      </c>
      <c r="AT11" s="8">
        <v>8.2680591818973023E-3</v>
      </c>
      <c r="AU11" s="8">
        <v>6.9848190580993948E-3</v>
      </c>
      <c r="AV11" s="55">
        <v>0.95424583123658469</v>
      </c>
      <c r="AW11" s="50">
        <v>291.28897055015494</v>
      </c>
      <c r="AX11" s="12">
        <v>6</v>
      </c>
      <c r="AY11" s="8">
        <v>8.6161879895561358E-2</v>
      </c>
      <c r="AZ11" s="8">
        <v>3.518662631813832E-2</v>
      </c>
      <c r="BA11" s="55">
        <v>0.85770097122291122</v>
      </c>
      <c r="BB11" s="73"/>
    </row>
    <row r="12" spans="1:54">
      <c r="A12" s="52" t="s">
        <v>76</v>
      </c>
      <c r="B12" s="233">
        <v>343520.90797648171</v>
      </c>
      <c r="C12" s="49">
        <v>8</v>
      </c>
      <c r="D12" s="233">
        <v>2837.8607282386306</v>
      </c>
      <c r="E12" s="12">
        <v>9</v>
      </c>
      <c r="F12" s="8">
        <f t="shared" si="0"/>
        <v>8.2611004522406464E-3</v>
      </c>
      <c r="G12" s="8">
        <f t="shared" si="1"/>
        <v>8.4683330633398765E-3</v>
      </c>
      <c r="H12" s="55">
        <f t="shared" si="2"/>
        <v>0.97545168318029429</v>
      </c>
      <c r="I12" s="242">
        <v>372.20257348075353</v>
      </c>
      <c r="J12" s="12">
        <v>10</v>
      </c>
      <c r="K12" s="13">
        <v>0.13115603939865214</v>
      </c>
      <c r="L12" s="8">
        <v>7.1251550087717492E-3</v>
      </c>
      <c r="M12" s="55">
        <v>0.96968641663705568</v>
      </c>
      <c r="N12" s="50">
        <v>26.480815504559541</v>
      </c>
      <c r="O12" s="12">
        <v>10</v>
      </c>
      <c r="P12" s="8">
        <v>9.3312597200622092E-3</v>
      </c>
      <c r="Q12" s="8">
        <v>7.5694497495708887E-4</v>
      </c>
      <c r="R12" s="55">
        <v>0.99725957594437142</v>
      </c>
      <c r="S12" s="50">
        <v>700.27045445390786</v>
      </c>
      <c r="T12" s="12">
        <v>7</v>
      </c>
      <c r="U12" s="8">
        <v>0.24675997926386731</v>
      </c>
      <c r="V12" s="8">
        <v>2.6186670519910724E-2</v>
      </c>
      <c r="W12" s="55">
        <v>0.88948052374649533</v>
      </c>
      <c r="X12" s="50">
        <v>308.94284755319461</v>
      </c>
      <c r="Y12" s="12">
        <v>6</v>
      </c>
      <c r="Z12" s="8">
        <v>0.10886469673405909</v>
      </c>
      <c r="AA12" s="8">
        <v>4.6245609441064137E-2</v>
      </c>
      <c r="AB12" s="55">
        <v>0.93195724670850788</v>
      </c>
      <c r="AC12" s="50">
        <v>366.31794781307366</v>
      </c>
      <c r="AD12" s="12">
        <v>10</v>
      </c>
      <c r="AE12" s="8">
        <v>0.12908242612752724</v>
      </c>
      <c r="AF12" s="8">
        <v>2.0914932292144597E-3</v>
      </c>
      <c r="AG12" s="55">
        <v>0.99506420882444435</v>
      </c>
      <c r="AH12" s="50">
        <v>138.28870319047761</v>
      </c>
      <c r="AI12" s="12">
        <v>9</v>
      </c>
      <c r="AJ12" s="8">
        <v>4.872991187143598E-2</v>
      </c>
      <c r="AK12" s="8">
        <v>8.422045136166444E-3</v>
      </c>
      <c r="AL12" s="55">
        <v>0.96325649786238521</v>
      </c>
      <c r="AM12" s="50">
        <v>489.8950868343515</v>
      </c>
      <c r="AN12" s="12">
        <v>5</v>
      </c>
      <c r="AO12" s="8">
        <v>0.17262830482115088</v>
      </c>
      <c r="AP12" s="8">
        <v>4.6111340171309884E-2</v>
      </c>
      <c r="AQ12" s="55">
        <v>0.93000486632129364</v>
      </c>
      <c r="AR12" s="50">
        <v>136.81754677355764</v>
      </c>
      <c r="AS12" s="12">
        <v>4</v>
      </c>
      <c r="AT12" s="8">
        <v>4.8211508553654747E-2</v>
      </c>
      <c r="AU12" s="8">
        <v>3.4188851179118095E-2</v>
      </c>
      <c r="AV12" s="55">
        <v>0.98843468241570276</v>
      </c>
      <c r="AW12" s="50">
        <v>298.64475263475481</v>
      </c>
      <c r="AX12" s="12">
        <v>5</v>
      </c>
      <c r="AY12" s="8">
        <v>0.10523587350959046</v>
      </c>
      <c r="AZ12" s="8">
        <v>3.6075177487788275E-2</v>
      </c>
      <c r="BA12" s="55">
        <v>0.89377614871069955</v>
      </c>
      <c r="BB12" s="73"/>
    </row>
    <row r="13" spans="1:54">
      <c r="A13" s="40" t="s">
        <v>27</v>
      </c>
      <c r="B13" s="234">
        <v>158842.47769007806</v>
      </c>
      <c r="C13" s="49">
        <v>14</v>
      </c>
      <c r="D13" s="234">
        <v>1317.3923714475188</v>
      </c>
      <c r="E13" s="12">
        <v>10</v>
      </c>
      <c r="F13" s="8">
        <f t="shared" si="0"/>
        <v>8.2937032373539242E-3</v>
      </c>
      <c r="G13" s="8">
        <f t="shared" si="1"/>
        <v>3.9311715566270923E-3</v>
      </c>
      <c r="H13" s="55">
        <f t="shared" si="2"/>
        <v>0.97938285473692144</v>
      </c>
      <c r="I13" s="243">
        <v>198.3526782606051</v>
      </c>
      <c r="J13" s="12">
        <v>11</v>
      </c>
      <c r="K13" s="13">
        <v>0.15056461731493101</v>
      </c>
      <c r="L13" s="8">
        <v>3.7971085632080475E-3</v>
      </c>
      <c r="M13" s="55">
        <v>0.97348352520026371</v>
      </c>
      <c r="N13" s="48">
        <v>34.711718695605889</v>
      </c>
      <c r="O13" s="12">
        <v>9</v>
      </c>
      <c r="P13" s="13">
        <v>2.634880803011292E-2</v>
      </c>
      <c r="Q13" s="8">
        <v>9.9222250289983838E-4</v>
      </c>
      <c r="R13" s="55">
        <v>0.9982517984472713</v>
      </c>
      <c r="S13" s="48">
        <v>695.88731289762291</v>
      </c>
      <c r="T13" s="12">
        <v>8</v>
      </c>
      <c r="U13" s="13">
        <v>0.52823086574654954</v>
      </c>
      <c r="V13" s="8">
        <v>2.6022762585416942E-2</v>
      </c>
      <c r="W13" s="55">
        <v>0.91550328633191225</v>
      </c>
      <c r="X13" s="48">
        <v>28.099962753585721</v>
      </c>
      <c r="Y13" s="12">
        <v>16</v>
      </c>
      <c r="Z13" s="13">
        <v>2.1329987452948559E-2</v>
      </c>
      <c r="AA13" s="8">
        <v>4.2062792943831561E-3</v>
      </c>
      <c r="AB13" s="55">
        <v>0.93616352600289099</v>
      </c>
      <c r="AC13" s="48">
        <v>3.305877971010085</v>
      </c>
      <c r="AD13" s="12">
        <v>17</v>
      </c>
      <c r="AE13" s="13">
        <v>2.5094102885821834E-3</v>
      </c>
      <c r="AF13" s="8">
        <v>1.887491845336786E-5</v>
      </c>
      <c r="AG13" s="55">
        <v>0.99508308374289767</v>
      </c>
      <c r="AH13" s="48">
        <v>56.199925507171443</v>
      </c>
      <c r="AI13" s="12">
        <v>13</v>
      </c>
      <c r="AJ13" s="13">
        <v>4.2659974905897118E-2</v>
      </c>
      <c r="AK13" s="8">
        <v>3.4226823909010514E-3</v>
      </c>
      <c r="AL13" s="55">
        <v>0.96667918025328625</v>
      </c>
      <c r="AM13" s="48">
        <v>137.19393579691854</v>
      </c>
      <c r="AN13" s="12">
        <v>9</v>
      </c>
      <c r="AO13" s="13">
        <v>0.10414052697616061</v>
      </c>
      <c r="AP13" s="8">
        <v>1.2913369439672782E-2</v>
      </c>
      <c r="AQ13" s="55">
        <v>0.94291823576096645</v>
      </c>
      <c r="AR13" s="48">
        <v>41.323474637626063</v>
      </c>
      <c r="AS13" s="12">
        <v>7</v>
      </c>
      <c r="AT13" s="13">
        <v>3.1367628607277293E-2</v>
      </c>
      <c r="AU13" s="8">
        <v>1.0326176414551141E-2</v>
      </c>
      <c r="AV13" s="55">
        <v>0.99876085883025389</v>
      </c>
      <c r="AW13" s="48">
        <v>122.31748492737314</v>
      </c>
      <c r="AX13" s="12">
        <v>9</v>
      </c>
      <c r="AY13" s="13">
        <v>9.2848180677540776E-2</v>
      </c>
      <c r="AZ13" s="8">
        <v>1.4775498111669597E-2</v>
      </c>
      <c r="BA13" s="55">
        <v>0.90855164682236911</v>
      </c>
      <c r="BB13" s="73"/>
    </row>
    <row r="14" spans="1:54">
      <c r="A14" s="39" t="s">
        <v>28</v>
      </c>
      <c r="B14" s="235">
        <v>467232.95715473936</v>
      </c>
      <c r="C14" s="47">
        <v>6</v>
      </c>
      <c r="D14" s="235">
        <v>1310.7806155054986</v>
      </c>
      <c r="E14" s="7">
        <v>11</v>
      </c>
      <c r="F14" s="8">
        <f t="shared" si="0"/>
        <v>2.8054112952297394E-3</v>
      </c>
      <c r="G14" s="8">
        <f t="shared" si="1"/>
        <v>3.9114417119263285E-3</v>
      </c>
      <c r="H14" s="55">
        <f t="shared" si="2"/>
        <v>0.9832942964488478</v>
      </c>
      <c r="I14" s="244">
        <v>952.09285565090443</v>
      </c>
      <c r="J14" s="7">
        <v>7</v>
      </c>
      <c r="K14" s="8">
        <v>0.72635561160151318</v>
      </c>
      <c r="L14" s="8">
        <v>1.8226121103398624E-2</v>
      </c>
      <c r="M14" s="55">
        <v>0.99170964630366232</v>
      </c>
      <c r="N14" s="46">
        <v>59.505803478181527</v>
      </c>
      <c r="O14" s="7">
        <v>8</v>
      </c>
      <c r="P14" s="8">
        <v>4.5397225725094574E-2</v>
      </c>
      <c r="Q14" s="8">
        <v>1.7009528621140088E-3</v>
      </c>
      <c r="R14" s="55">
        <v>0.99995275130938532</v>
      </c>
      <c r="S14" s="46">
        <v>102.48221710131263</v>
      </c>
      <c r="T14" s="7">
        <v>17</v>
      </c>
      <c r="U14" s="8">
        <v>7.8184110970996215E-2</v>
      </c>
      <c r="V14" s="8">
        <v>3.8323308320566516E-3</v>
      </c>
      <c r="W14" s="55">
        <v>0.91933561716396894</v>
      </c>
      <c r="X14" s="46">
        <v>39.670535652121018</v>
      </c>
      <c r="Y14" s="7">
        <v>12</v>
      </c>
      <c r="Z14" s="8">
        <v>3.0264817150063052E-2</v>
      </c>
      <c r="AA14" s="8">
        <v>5.9382766508938676E-3</v>
      </c>
      <c r="AB14" s="55">
        <v>0.94210180265378485</v>
      </c>
      <c r="AC14" s="46">
        <v>79.341071304242035</v>
      </c>
      <c r="AD14" s="7">
        <v>13</v>
      </c>
      <c r="AE14" s="8">
        <v>6.0529634300126103E-2</v>
      </c>
      <c r="AF14" s="8">
        <v>4.5299804288082864E-4</v>
      </c>
      <c r="AG14" s="55">
        <v>0.99553608178577846</v>
      </c>
      <c r="AH14" s="46">
        <v>39.670535652121018</v>
      </c>
      <c r="AI14" s="7">
        <v>15</v>
      </c>
      <c r="AJ14" s="8">
        <v>3.0264817150063052E-2</v>
      </c>
      <c r="AK14" s="8">
        <v>2.4160110994595656E-3</v>
      </c>
      <c r="AL14" s="55">
        <v>0.9690951913527458</v>
      </c>
      <c r="AM14" s="46">
        <v>3.305877971010085</v>
      </c>
      <c r="AN14" s="7">
        <v>25</v>
      </c>
      <c r="AO14" s="8">
        <v>2.5220680958385876E-3</v>
      </c>
      <c r="AP14" s="8">
        <v>3.1116552866681401E-4</v>
      </c>
      <c r="AQ14" s="55">
        <v>0.94322940128963328</v>
      </c>
      <c r="AR14" s="46">
        <v>3.305877971010085</v>
      </c>
      <c r="AS14" s="7">
        <v>10</v>
      </c>
      <c r="AT14" s="8">
        <v>2.5220680958385876E-3</v>
      </c>
      <c r="AU14" s="8">
        <v>8.2609411316409125E-4</v>
      </c>
      <c r="AV14" s="55">
        <v>0.99958695294341804</v>
      </c>
      <c r="AW14" s="46">
        <v>31.405840724595809</v>
      </c>
      <c r="AX14" s="7">
        <v>16</v>
      </c>
      <c r="AY14" s="8">
        <v>2.3959646910466585E-2</v>
      </c>
      <c r="AZ14" s="8">
        <v>3.7937089746178697E-3</v>
      </c>
      <c r="BA14" s="55">
        <v>0.91234535579698695</v>
      </c>
      <c r="BB14" s="73"/>
    </row>
    <row r="15" spans="1:54">
      <c r="A15" s="40" t="s">
        <v>29</v>
      </c>
      <c r="B15" s="234">
        <v>187914.36856714074</v>
      </c>
      <c r="C15" s="49">
        <v>11</v>
      </c>
      <c r="D15" s="234">
        <v>1239.7042391287819</v>
      </c>
      <c r="E15" s="12">
        <v>12</v>
      </c>
      <c r="F15" s="8">
        <f t="shared" si="0"/>
        <v>6.5971764084971638E-3</v>
      </c>
      <c r="G15" s="8">
        <f t="shared" si="1"/>
        <v>3.6993458813931231E-3</v>
      </c>
      <c r="H15" s="55">
        <f t="shared" si="2"/>
        <v>0.98699364233024089</v>
      </c>
      <c r="I15" s="243">
        <v>16.529389855050425</v>
      </c>
      <c r="J15" s="12">
        <v>16</v>
      </c>
      <c r="K15" s="13">
        <v>1.3333333333333334E-2</v>
      </c>
      <c r="L15" s="8">
        <v>3.1642571360067059E-4</v>
      </c>
      <c r="M15" s="55">
        <v>0.99202607201726301</v>
      </c>
      <c r="N15" s="48">
        <v>0</v>
      </c>
      <c r="O15" s="12">
        <v>12</v>
      </c>
      <c r="P15" s="13">
        <v>0</v>
      </c>
      <c r="Q15" s="8">
        <v>0</v>
      </c>
      <c r="R15" s="55">
        <v>0.99995275130938532</v>
      </c>
      <c r="S15" s="48">
        <v>677.70498405706746</v>
      </c>
      <c r="T15" s="12">
        <v>9</v>
      </c>
      <c r="U15" s="13">
        <v>0.54666666666666675</v>
      </c>
      <c r="V15" s="8">
        <v>2.5342832921664955E-2</v>
      </c>
      <c r="W15" s="55">
        <v>0.94467845008563389</v>
      </c>
      <c r="X15" s="48">
        <v>76.035193333231959</v>
      </c>
      <c r="Y15" s="12">
        <v>10</v>
      </c>
      <c r="Z15" s="13">
        <v>6.1333333333333337E-2</v>
      </c>
      <c r="AA15" s="8">
        <v>1.1381696914213247E-2</v>
      </c>
      <c r="AB15" s="55">
        <v>0.95348349956799805</v>
      </c>
      <c r="AC15" s="48">
        <v>0</v>
      </c>
      <c r="AD15" s="12">
        <v>18</v>
      </c>
      <c r="AE15" s="13">
        <v>0</v>
      </c>
      <c r="AF15" s="8">
        <v>0</v>
      </c>
      <c r="AG15" s="55">
        <v>0.99553608178577846</v>
      </c>
      <c r="AH15" s="48">
        <v>61.158742463686572</v>
      </c>
      <c r="AI15" s="12">
        <v>12</v>
      </c>
      <c r="AJ15" s="13">
        <v>4.9333333333333333E-2</v>
      </c>
      <c r="AK15" s="8">
        <v>3.7246837783334974E-3</v>
      </c>
      <c r="AL15" s="55">
        <v>0.97281987513107926</v>
      </c>
      <c r="AM15" s="48">
        <v>142.15275275343365</v>
      </c>
      <c r="AN15" s="12">
        <v>8</v>
      </c>
      <c r="AO15" s="13">
        <v>0.11466666666666667</v>
      </c>
      <c r="AP15" s="8">
        <v>1.3380117732673001E-2</v>
      </c>
      <c r="AQ15" s="55">
        <v>0.95660951902230629</v>
      </c>
      <c r="AR15" s="48">
        <v>0</v>
      </c>
      <c r="AS15" s="12">
        <v>12</v>
      </c>
      <c r="AT15" s="13">
        <v>0</v>
      </c>
      <c r="AU15" s="8">
        <v>0</v>
      </c>
      <c r="AV15" s="55">
        <v>0.99958695294341804</v>
      </c>
      <c r="AW15" s="48">
        <v>266.12317666631185</v>
      </c>
      <c r="AX15" s="12">
        <v>7</v>
      </c>
      <c r="AY15" s="13">
        <v>0.21466666666666667</v>
      </c>
      <c r="AZ15" s="8">
        <v>3.2146691837551422E-2</v>
      </c>
      <c r="BA15" s="55">
        <v>0.94449204763453842</v>
      </c>
      <c r="BB15" s="73"/>
    </row>
    <row r="16" spans="1:54">
      <c r="A16" s="39" t="s">
        <v>30</v>
      </c>
      <c r="B16" s="235">
        <v>172659.39466991471</v>
      </c>
      <c r="C16" s="47">
        <v>12</v>
      </c>
      <c r="D16" s="235">
        <v>1029.7809879696415</v>
      </c>
      <c r="E16" s="7">
        <v>13</v>
      </c>
      <c r="F16" s="8">
        <f t="shared" si="0"/>
        <v>5.964233744351689E-3</v>
      </c>
      <c r="G16" s="8">
        <f t="shared" si="1"/>
        <v>3.0729233121438875E-3</v>
      </c>
      <c r="H16" s="55">
        <f t="shared" si="2"/>
        <v>0.99006656564238482</v>
      </c>
      <c r="I16" s="244">
        <v>125.62336289838323</v>
      </c>
      <c r="J16" s="7">
        <v>12</v>
      </c>
      <c r="K16" s="8">
        <v>0.12199036918138043</v>
      </c>
      <c r="L16" s="8">
        <v>2.4048354233650966E-3</v>
      </c>
      <c r="M16" s="55">
        <v>0.99443090744062812</v>
      </c>
      <c r="N16" s="46">
        <v>1.6529389855050425</v>
      </c>
      <c r="O16" s="7">
        <v>11</v>
      </c>
      <c r="P16" s="8">
        <v>1.6051364365971107E-3</v>
      </c>
      <c r="Q16" s="8">
        <v>4.7248690614278024E-5</v>
      </c>
      <c r="R16" s="55">
        <v>0.99999999999999956</v>
      </c>
      <c r="S16" s="46">
        <v>543.81692623115896</v>
      </c>
      <c r="T16" s="7">
        <v>10</v>
      </c>
      <c r="U16" s="8">
        <v>0.5280898876404494</v>
      </c>
      <c r="V16" s="8">
        <v>2.033607812494578E-2</v>
      </c>
      <c r="W16" s="55">
        <v>0.96501452821057965</v>
      </c>
      <c r="X16" s="46">
        <v>33.05877971010085</v>
      </c>
      <c r="Y16" s="7">
        <v>13</v>
      </c>
      <c r="Z16" s="8">
        <v>3.2102728731942212E-2</v>
      </c>
      <c r="AA16" s="8">
        <v>4.9485638757448902E-3</v>
      </c>
      <c r="AB16" s="55">
        <v>0.95843206344374299</v>
      </c>
      <c r="AC16" s="46">
        <v>229.75851898520091</v>
      </c>
      <c r="AD16" s="7">
        <v>11</v>
      </c>
      <c r="AE16" s="8">
        <v>0.2231139646869984</v>
      </c>
      <c r="AF16" s="8">
        <v>1.3118068325090662E-3</v>
      </c>
      <c r="AG16" s="55">
        <v>0.99684788861828755</v>
      </c>
      <c r="AH16" s="46">
        <v>80.994010289747081</v>
      </c>
      <c r="AI16" s="7">
        <v>10</v>
      </c>
      <c r="AJ16" s="8">
        <v>7.8651685393258425E-2</v>
      </c>
      <c r="AK16" s="8">
        <v>4.9326893280632802E-3</v>
      </c>
      <c r="AL16" s="55">
        <v>0.97775256445914249</v>
      </c>
      <c r="AM16" s="46">
        <v>6.6117559420201699</v>
      </c>
      <c r="AN16" s="7">
        <v>23</v>
      </c>
      <c r="AO16" s="8">
        <v>6.420545746388443E-3</v>
      </c>
      <c r="AP16" s="8">
        <v>6.2233105733362803E-4</v>
      </c>
      <c r="AQ16" s="55">
        <v>0.95723185007963996</v>
      </c>
      <c r="AR16" s="46">
        <v>1.6529389855050425</v>
      </c>
      <c r="AS16" s="7">
        <v>11</v>
      </c>
      <c r="AT16" s="8">
        <v>1.6051364365971107E-3</v>
      </c>
      <c r="AU16" s="8">
        <v>4.1304705658204563E-4</v>
      </c>
      <c r="AV16" s="55">
        <v>1</v>
      </c>
      <c r="AW16" s="46">
        <v>6.6117559420201699</v>
      </c>
      <c r="AX16" s="7">
        <v>21</v>
      </c>
      <c r="AY16" s="8">
        <v>6.420545746388443E-3</v>
      </c>
      <c r="AZ16" s="8">
        <v>7.9867557360376203E-4</v>
      </c>
      <c r="BA16" s="55">
        <v>0.94529072320814223</v>
      </c>
      <c r="BB16" s="73"/>
    </row>
    <row r="17" spans="1:54">
      <c r="A17" s="40" t="s">
        <v>31</v>
      </c>
      <c r="B17" s="234">
        <v>73808.684519756658</v>
      </c>
      <c r="C17" s="49">
        <v>22</v>
      </c>
      <c r="D17" s="234">
        <v>704.15200782514808</v>
      </c>
      <c r="E17" s="12">
        <v>14</v>
      </c>
      <c r="F17" s="8">
        <f t="shared" si="0"/>
        <v>9.5402324591852741E-3</v>
      </c>
      <c r="G17" s="8">
        <f t="shared" si="1"/>
        <v>2.1012284606312941E-3</v>
      </c>
      <c r="H17" s="55">
        <f t="shared" si="2"/>
        <v>0.99216779410301614</v>
      </c>
      <c r="I17" s="243">
        <v>0</v>
      </c>
      <c r="J17" s="12">
        <v>26</v>
      </c>
      <c r="K17" s="13">
        <v>0</v>
      </c>
      <c r="L17" s="8">
        <v>0</v>
      </c>
      <c r="M17" s="55">
        <v>0.99443090744062812</v>
      </c>
      <c r="N17" s="48">
        <v>0</v>
      </c>
      <c r="O17" s="12">
        <v>12</v>
      </c>
      <c r="P17" s="13">
        <v>0</v>
      </c>
      <c r="Q17" s="8">
        <v>0</v>
      </c>
      <c r="R17" s="55">
        <v>0.99999999999999956</v>
      </c>
      <c r="S17" s="48">
        <v>79.341071304242035</v>
      </c>
      <c r="T17" s="12">
        <v>18</v>
      </c>
      <c r="U17" s="13">
        <v>0.11267605633802817</v>
      </c>
      <c r="V17" s="8">
        <v>2.9669658054632141E-3</v>
      </c>
      <c r="W17" s="55">
        <v>0.96798149401604283</v>
      </c>
      <c r="X17" s="48">
        <v>79.341071304242035</v>
      </c>
      <c r="Y17" s="12">
        <v>9</v>
      </c>
      <c r="Z17" s="13">
        <v>0.11267605633802817</v>
      </c>
      <c r="AA17" s="8">
        <v>1.1876553301787735E-2</v>
      </c>
      <c r="AB17" s="55">
        <v>0.97030861674553071</v>
      </c>
      <c r="AC17" s="48">
        <v>429.76413623131106</v>
      </c>
      <c r="AD17" s="12">
        <v>8</v>
      </c>
      <c r="AE17" s="13">
        <v>0.61032863849765262</v>
      </c>
      <c r="AF17" s="8">
        <v>2.4537393989378219E-3</v>
      </c>
      <c r="AG17" s="55">
        <v>0.99930162801722533</v>
      </c>
      <c r="AH17" s="48">
        <v>67.770498405706746</v>
      </c>
      <c r="AI17" s="12">
        <v>11</v>
      </c>
      <c r="AJ17" s="13">
        <v>9.6244131455399076E-2</v>
      </c>
      <c r="AK17" s="8">
        <v>4.1273522949100919E-3</v>
      </c>
      <c r="AL17" s="55">
        <v>0.98187991675405262</v>
      </c>
      <c r="AM17" s="48">
        <v>33.05877971010085</v>
      </c>
      <c r="AN17" s="12">
        <v>14</v>
      </c>
      <c r="AO17" s="13">
        <v>4.6948356807511742E-2</v>
      </c>
      <c r="AP17" s="8">
        <v>3.1116552866681402E-3</v>
      </c>
      <c r="AQ17" s="55">
        <v>0.96034350536630808</v>
      </c>
      <c r="AR17" s="48">
        <v>0</v>
      </c>
      <c r="AS17" s="12">
        <v>12</v>
      </c>
      <c r="AT17" s="13">
        <v>0</v>
      </c>
      <c r="AU17" s="8">
        <v>0</v>
      </c>
      <c r="AV17" s="55">
        <v>1</v>
      </c>
      <c r="AW17" s="48">
        <v>14.876450869545382</v>
      </c>
      <c r="AX17" s="12">
        <v>17</v>
      </c>
      <c r="AY17" s="13">
        <v>2.1126760563380281E-2</v>
      </c>
      <c r="AZ17" s="8">
        <v>1.7970200406084644E-3</v>
      </c>
      <c r="BA17" s="55">
        <v>0.94708774324875067</v>
      </c>
      <c r="BB17" s="73"/>
    </row>
    <row r="18" spans="1:54">
      <c r="A18" s="39" t="s">
        <v>32</v>
      </c>
      <c r="B18" s="235">
        <v>113023.00901187828</v>
      </c>
      <c r="C18" s="47">
        <v>15</v>
      </c>
      <c r="D18" s="235">
        <v>532.2463533326237</v>
      </c>
      <c r="E18" s="7">
        <v>15</v>
      </c>
      <c r="F18" s="8">
        <f t="shared" si="0"/>
        <v>4.7091858373429669E-3</v>
      </c>
      <c r="G18" s="8">
        <f t="shared" si="1"/>
        <v>1.5882524984114476E-3</v>
      </c>
      <c r="H18" s="55">
        <f t="shared" si="2"/>
        <v>0.99375604660142758</v>
      </c>
      <c r="I18" s="244">
        <v>87.605766231767248</v>
      </c>
      <c r="J18" s="7">
        <v>14</v>
      </c>
      <c r="K18" s="8">
        <v>0.16459627329192544</v>
      </c>
      <c r="L18" s="8">
        <v>1.6770562820835541E-3</v>
      </c>
      <c r="M18" s="55">
        <v>0.99610796372271171</v>
      </c>
      <c r="N18" s="46">
        <v>0</v>
      </c>
      <c r="O18" s="7">
        <v>12</v>
      </c>
      <c r="P18" s="8">
        <v>0</v>
      </c>
      <c r="Q18" s="8">
        <v>0</v>
      </c>
      <c r="R18" s="55">
        <v>0.99999999999999956</v>
      </c>
      <c r="S18" s="46">
        <v>193.39386130408997</v>
      </c>
      <c r="T18" s="7">
        <v>11</v>
      </c>
      <c r="U18" s="8">
        <v>0.36335403726708071</v>
      </c>
      <c r="V18" s="8">
        <v>7.2319791508165844E-3</v>
      </c>
      <c r="W18" s="55">
        <v>0.97521347316685947</v>
      </c>
      <c r="X18" s="46">
        <v>29.752901739090763</v>
      </c>
      <c r="Y18" s="7">
        <v>15</v>
      </c>
      <c r="Z18" s="8">
        <v>5.5900621118012417E-2</v>
      </c>
      <c r="AA18" s="8">
        <v>4.4537074881704003E-3</v>
      </c>
      <c r="AB18" s="55">
        <v>0.97476232423370113</v>
      </c>
      <c r="AC18" s="46">
        <v>0</v>
      </c>
      <c r="AD18" s="7">
        <v>18</v>
      </c>
      <c r="AE18" s="8">
        <v>0</v>
      </c>
      <c r="AF18" s="8">
        <v>0</v>
      </c>
      <c r="AG18" s="55">
        <v>0.99930162801722533</v>
      </c>
      <c r="AH18" s="46">
        <v>36.364657681110934</v>
      </c>
      <c r="AI18" s="7">
        <v>16</v>
      </c>
      <c r="AJ18" s="8">
        <v>6.8322981366459618E-2</v>
      </c>
      <c r="AK18" s="8">
        <v>2.2146768411712685E-3</v>
      </c>
      <c r="AL18" s="55">
        <v>0.98409459359522389</v>
      </c>
      <c r="AM18" s="46">
        <v>92.564583188282384</v>
      </c>
      <c r="AN18" s="7">
        <v>12</v>
      </c>
      <c r="AO18" s="8">
        <v>0.17391304347826086</v>
      </c>
      <c r="AP18" s="8">
        <v>8.712634802670793E-3</v>
      </c>
      <c r="AQ18" s="55">
        <v>0.9690561401689789</v>
      </c>
      <c r="AR18" s="46">
        <v>0</v>
      </c>
      <c r="AS18" s="7">
        <v>12</v>
      </c>
      <c r="AT18" s="8">
        <v>0</v>
      </c>
      <c r="AU18" s="8">
        <v>0</v>
      </c>
      <c r="AV18" s="55">
        <v>1</v>
      </c>
      <c r="AW18" s="46">
        <v>92.564583188282384</v>
      </c>
      <c r="AX18" s="7">
        <v>11</v>
      </c>
      <c r="AY18" s="8">
        <v>0.17391304347826086</v>
      </c>
      <c r="AZ18" s="8">
        <v>1.1181458030452668E-2</v>
      </c>
      <c r="BA18" s="55">
        <v>0.95826920127920334</v>
      </c>
      <c r="BB18" s="73"/>
    </row>
    <row r="19" spans="1:54">
      <c r="A19" s="40" t="s">
        <v>33</v>
      </c>
      <c r="B19" s="234">
        <v>32267.021936043933</v>
      </c>
      <c r="C19" s="49">
        <v>26</v>
      </c>
      <c r="D19" s="234">
        <v>456.21115999939173</v>
      </c>
      <c r="E19" s="12">
        <v>16</v>
      </c>
      <c r="F19" s="8">
        <f t="shared" si="0"/>
        <v>1.4138619947748579E-2</v>
      </c>
      <c r="G19" s="8">
        <f t="shared" si="1"/>
        <v>1.3613592843526694E-3</v>
      </c>
      <c r="H19" s="55">
        <f t="shared" si="2"/>
        <v>0.99511740588578024</v>
      </c>
      <c r="I19" s="243">
        <v>90.911644202777339</v>
      </c>
      <c r="J19" s="12">
        <v>13</v>
      </c>
      <c r="K19" s="13">
        <v>0.19927536231884058</v>
      </c>
      <c r="L19" s="8">
        <v>1.7403414248036884E-3</v>
      </c>
      <c r="M19" s="55">
        <v>0.99784830514751544</v>
      </c>
      <c r="N19" s="48">
        <v>0</v>
      </c>
      <c r="O19" s="12">
        <v>12</v>
      </c>
      <c r="P19" s="13">
        <v>0</v>
      </c>
      <c r="Q19" s="8">
        <v>0</v>
      </c>
      <c r="R19" s="55">
        <v>0.99999999999999956</v>
      </c>
      <c r="S19" s="48">
        <v>112.39985101434289</v>
      </c>
      <c r="T19" s="12">
        <v>16</v>
      </c>
      <c r="U19" s="13">
        <v>0.24637681159420288</v>
      </c>
      <c r="V19" s="8">
        <v>4.2032015577395535E-3</v>
      </c>
      <c r="W19" s="55">
        <v>0.97941667472459903</v>
      </c>
      <c r="X19" s="48">
        <v>80.994010289747081</v>
      </c>
      <c r="Y19" s="12">
        <v>8</v>
      </c>
      <c r="Z19" s="13">
        <v>0.17753623188405798</v>
      </c>
      <c r="AA19" s="8">
        <v>1.2123981495574979E-2</v>
      </c>
      <c r="AB19" s="55">
        <v>0.98688630572927616</v>
      </c>
      <c r="AC19" s="48">
        <v>9.9176339130302544</v>
      </c>
      <c r="AD19" s="12">
        <v>15</v>
      </c>
      <c r="AE19" s="13">
        <v>2.1739130434782608E-2</v>
      </c>
      <c r="AF19" s="8">
        <v>5.662475536010358E-5</v>
      </c>
      <c r="AG19" s="55">
        <v>0.99935825277258539</v>
      </c>
      <c r="AH19" s="48">
        <v>0</v>
      </c>
      <c r="AI19" s="12">
        <v>24</v>
      </c>
      <c r="AJ19" s="13">
        <v>0</v>
      </c>
      <c r="AK19" s="8">
        <v>0</v>
      </c>
      <c r="AL19" s="55">
        <v>0.98409459359522389</v>
      </c>
      <c r="AM19" s="48">
        <v>100.8292781158076</v>
      </c>
      <c r="AN19" s="12">
        <v>11</v>
      </c>
      <c r="AO19" s="13">
        <v>0.2210144927536232</v>
      </c>
      <c r="AP19" s="8">
        <v>9.4905486243378277E-3</v>
      </c>
      <c r="AQ19" s="55">
        <v>0.97854668879331674</v>
      </c>
      <c r="AR19" s="48">
        <v>0</v>
      </c>
      <c r="AS19" s="12">
        <v>12</v>
      </c>
      <c r="AT19" s="13">
        <v>0</v>
      </c>
      <c r="AU19" s="8">
        <v>0</v>
      </c>
      <c r="AV19" s="55">
        <v>1</v>
      </c>
      <c r="AW19" s="48">
        <v>61.158742463686572</v>
      </c>
      <c r="AX19" s="12">
        <v>13</v>
      </c>
      <c r="AY19" s="13">
        <v>0.13405797101449277</v>
      </c>
      <c r="AZ19" s="8">
        <v>7.3877490558347985E-3</v>
      </c>
      <c r="BA19" s="55">
        <v>0.96565695033503818</v>
      </c>
      <c r="BB19" s="73"/>
    </row>
    <row r="20" spans="1:54">
      <c r="A20" s="39" t="s">
        <v>34</v>
      </c>
      <c r="B20" s="235">
        <v>66229.959271216037</v>
      </c>
      <c r="C20" s="47">
        <v>23</v>
      </c>
      <c r="D20" s="235">
        <v>357.03482086908917</v>
      </c>
      <c r="E20" s="7">
        <v>17</v>
      </c>
      <c r="F20" s="8">
        <f t="shared" si="0"/>
        <v>5.3908355795148251E-3</v>
      </c>
      <c r="G20" s="8">
        <f t="shared" si="1"/>
        <v>1.0654116138412194E-3</v>
      </c>
      <c r="H20" s="55">
        <f t="shared" si="2"/>
        <v>0.99618281749962145</v>
      </c>
      <c r="I20" s="244">
        <v>38.017596666615979</v>
      </c>
      <c r="J20" s="7">
        <v>15</v>
      </c>
      <c r="K20" s="8">
        <v>0.10648148148148148</v>
      </c>
      <c r="L20" s="8">
        <v>7.2777914128154247E-4</v>
      </c>
      <c r="M20" s="55">
        <v>0.99857608428879696</v>
      </c>
      <c r="N20" s="46">
        <v>0</v>
      </c>
      <c r="O20" s="7">
        <v>12</v>
      </c>
      <c r="P20" s="8">
        <v>0</v>
      </c>
      <c r="Q20" s="8">
        <v>0</v>
      </c>
      <c r="R20" s="55">
        <v>0.99999999999999956</v>
      </c>
      <c r="S20" s="46">
        <v>160.33508159398912</v>
      </c>
      <c r="T20" s="7">
        <v>13</v>
      </c>
      <c r="U20" s="8">
        <v>0.44907407407407407</v>
      </c>
      <c r="V20" s="8">
        <v>5.9957433985402455E-3</v>
      </c>
      <c r="W20" s="55">
        <v>0.98541241812313929</v>
      </c>
      <c r="X20" s="46">
        <v>8.2646949275252126</v>
      </c>
      <c r="Y20" s="7">
        <v>20</v>
      </c>
      <c r="Z20" s="8">
        <v>2.314814814814815E-2</v>
      </c>
      <c r="AA20" s="8">
        <v>1.2371409689362226E-3</v>
      </c>
      <c r="AB20" s="55">
        <v>0.98812344669821239</v>
      </c>
      <c r="AC20" s="46">
        <v>0</v>
      </c>
      <c r="AD20" s="7">
        <v>18</v>
      </c>
      <c r="AE20" s="8">
        <v>0</v>
      </c>
      <c r="AF20" s="8">
        <v>0</v>
      </c>
      <c r="AG20" s="55">
        <v>0.99935825277258539</v>
      </c>
      <c r="AH20" s="46">
        <v>8.2646949275252126</v>
      </c>
      <c r="AI20" s="7">
        <v>19</v>
      </c>
      <c r="AJ20" s="8">
        <v>2.314814814814815E-2</v>
      </c>
      <c r="AK20" s="8">
        <v>5.0333564572074287E-4</v>
      </c>
      <c r="AL20" s="55">
        <v>0.98459792924094458</v>
      </c>
      <c r="AM20" s="46">
        <v>90.911644202777339</v>
      </c>
      <c r="AN20" s="7">
        <v>13</v>
      </c>
      <c r="AO20" s="8">
        <v>0.25462962962962965</v>
      </c>
      <c r="AP20" s="8">
        <v>8.5570520383373844E-3</v>
      </c>
      <c r="AQ20" s="55">
        <v>0.98710374083165409</v>
      </c>
      <c r="AR20" s="46">
        <v>0</v>
      </c>
      <c r="AS20" s="7">
        <v>12</v>
      </c>
      <c r="AT20" s="8">
        <v>0</v>
      </c>
      <c r="AU20" s="8">
        <v>0</v>
      </c>
      <c r="AV20" s="55">
        <v>1</v>
      </c>
      <c r="AW20" s="46">
        <v>51.241108550656314</v>
      </c>
      <c r="AX20" s="7">
        <v>15</v>
      </c>
      <c r="AY20" s="8">
        <v>0.14351851851851852</v>
      </c>
      <c r="AZ20" s="8">
        <v>6.1897356954291553E-3</v>
      </c>
      <c r="BA20" s="55">
        <v>0.97184668603046731</v>
      </c>
      <c r="BB20" s="73"/>
    </row>
    <row r="21" spans="1:54">
      <c r="A21" s="40" t="s">
        <v>35</v>
      </c>
      <c r="B21" s="234">
        <v>288508.9293470066</v>
      </c>
      <c r="C21" s="49">
        <v>9</v>
      </c>
      <c r="D21" s="234">
        <v>198.3526782606051</v>
      </c>
      <c r="E21" s="12">
        <v>18</v>
      </c>
      <c r="F21" s="8">
        <f t="shared" si="0"/>
        <v>6.8750966810470784E-4</v>
      </c>
      <c r="G21" s="8">
        <f t="shared" si="1"/>
        <v>5.9189534102289975E-4</v>
      </c>
      <c r="H21" s="55">
        <f t="shared" si="2"/>
        <v>0.99677471284064434</v>
      </c>
      <c r="I21" s="243">
        <v>0</v>
      </c>
      <c r="J21" s="12">
        <v>26</v>
      </c>
      <c r="K21" s="13">
        <v>0</v>
      </c>
      <c r="L21" s="8">
        <v>0</v>
      </c>
      <c r="M21" s="55">
        <v>0.99857608428879696</v>
      </c>
      <c r="N21" s="48">
        <v>0</v>
      </c>
      <c r="O21" s="12">
        <v>12</v>
      </c>
      <c r="P21" s="13">
        <v>0</v>
      </c>
      <c r="Q21" s="8">
        <v>0</v>
      </c>
      <c r="R21" s="55">
        <v>0.99999999999999956</v>
      </c>
      <c r="S21" s="48">
        <v>47.93523057964623</v>
      </c>
      <c r="T21" s="12">
        <v>19</v>
      </c>
      <c r="U21" s="13">
        <v>0.24166666666666664</v>
      </c>
      <c r="V21" s="8">
        <v>1.7925418408006918E-3</v>
      </c>
      <c r="W21" s="55">
        <v>0.98720495996393998</v>
      </c>
      <c r="X21" s="48">
        <v>0</v>
      </c>
      <c r="Y21" s="12">
        <v>22</v>
      </c>
      <c r="Z21" s="13">
        <v>0</v>
      </c>
      <c r="AA21" s="8">
        <v>0</v>
      </c>
      <c r="AB21" s="55">
        <v>0.98812344669821239</v>
      </c>
      <c r="AC21" s="48">
        <v>0</v>
      </c>
      <c r="AD21" s="12">
        <v>18</v>
      </c>
      <c r="AE21" s="13">
        <v>0</v>
      </c>
      <c r="AF21" s="8">
        <v>0</v>
      </c>
      <c r="AG21" s="55">
        <v>0.99935825277258539</v>
      </c>
      <c r="AH21" s="48">
        <v>0</v>
      </c>
      <c r="AI21" s="12">
        <v>24</v>
      </c>
      <c r="AJ21" s="13">
        <v>0</v>
      </c>
      <c r="AK21" s="8">
        <v>0</v>
      </c>
      <c r="AL21" s="55">
        <v>0.98459792924094458</v>
      </c>
      <c r="AM21" s="48">
        <v>3.305877971010085</v>
      </c>
      <c r="AN21" s="12">
        <v>25</v>
      </c>
      <c r="AO21" s="13">
        <v>1.6666666666666666E-2</v>
      </c>
      <c r="AP21" s="8">
        <v>3.1116552866681401E-4</v>
      </c>
      <c r="AQ21" s="55">
        <v>0.98741490636032092</v>
      </c>
      <c r="AR21" s="48">
        <v>0</v>
      </c>
      <c r="AS21" s="12">
        <v>12</v>
      </c>
      <c r="AT21" s="13">
        <v>0</v>
      </c>
      <c r="AU21" s="8">
        <v>0</v>
      </c>
      <c r="AV21" s="55">
        <v>1</v>
      </c>
      <c r="AW21" s="48">
        <v>147.11156970994878</v>
      </c>
      <c r="AX21" s="12">
        <v>8</v>
      </c>
      <c r="AY21" s="13">
        <v>0.7416666666666667</v>
      </c>
      <c r="AZ21" s="8">
        <v>1.7770531512683704E-2</v>
      </c>
      <c r="BA21" s="55">
        <v>0.98961721754315102</v>
      </c>
      <c r="BB21" s="73"/>
    </row>
    <row r="22" spans="1:54">
      <c r="A22" s="39" t="s">
        <v>36</v>
      </c>
      <c r="B22" s="235">
        <v>110345.24785536012</v>
      </c>
      <c r="C22" s="47">
        <v>18</v>
      </c>
      <c r="D22" s="235">
        <v>198.3526782606051</v>
      </c>
      <c r="E22" s="7">
        <v>18</v>
      </c>
      <c r="F22" s="8">
        <f t="shared" si="0"/>
        <v>1.7975643003729945E-3</v>
      </c>
      <c r="G22" s="8">
        <f t="shared" si="1"/>
        <v>5.9189534102289975E-4</v>
      </c>
      <c r="H22" s="55">
        <f t="shared" si="2"/>
        <v>0.99736660818166722</v>
      </c>
      <c r="I22" s="244">
        <v>14.876450869545382</v>
      </c>
      <c r="J22" s="7">
        <v>18</v>
      </c>
      <c r="K22" s="8">
        <v>7.4999999999999997E-2</v>
      </c>
      <c r="L22" s="8">
        <v>2.8478314224060351E-4</v>
      </c>
      <c r="M22" s="55">
        <v>0.99886086743103752</v>
      </c>
      <c r="N22" s="46">
        <v>0</v>
      </c>
      <c r="O22" s="7">
        <v>12</v>
      </c>
      <c r="P22" s="8">
        <v>0</v>
      </c>
      <c r="Q22" s="8">
        <v>0</v>
      </c>
      <c r="R22" s="55">
        <v>0.99999999999999956</v>
      </c>
      <c r="S22" s="46">
        <v>9.9176339130302544</v>
      </c>
      <c r="T22" s="7">
        <v>24</v>
      </c>
      <c r="U22" s="8">
        <v>4.9999999999999996E-2</v>
      </c>
      <c r="V22" s="8">
        <v>3.7087072568290177E-4</v>
      </c>
      <c r="W22" s="55">
        <v>0.98757583068962285</v>
      </c>
      <c r="X22" s="46">
        <v>0</v>
      </c>
      <c r="Y22" s="7">
        <v>22</v>
      </c>
      <c r="Z22" s="8">
        <v>0</v>
      </c>
      <c r="AA22" s="8">
        <v>0</v>
      </c>
      <c r="AB22" s="55">
        <v>0.98812344669821239</v>
      </c>
      <c r="AC22" s="46">
        <v>0</v>
      </c>
      <c r="AD22" s="7">
        <v>18</v>
      </c>
      <c r="AE22" s="8">
        <v>0</v>
      </c>
      <c r="AF22" s="8">
        <v>0</v>
      </c>
      <c r="AG22" s="55">
        <v>0.99935825277258539</v>
      </c>
      <c r="AH22" s="46">
        <v>145.45863072444374</v>
      </c>
      <c r="AI22" s="7">
        <v>8</v>
      </c>
      <c r="AJ22" s="8">
        <v>0.73333333333333328</v>
      </c>
      <c r="AK22" s="8">
        <v>8.8587073646850742E-3</v>
      </c>
      <c r="AL22" s="55">
        <v>0.99345663660562966</v>
      </c>
      <c r="AM22" s="46">
        <v>28.099962753585721</v>
      </c>
      <c r="AN22" s="7">
        <v>15</v>
      </c>
      <c r="AO22" s="8">
        <v>0.14166666666666666</v>
      </c>
      <c r="AP22" s="8">
        <v>2.644906993667919E-3</v>
      </c>
      <c r="AQ22" s="55">
        <v>0.99005981335398885</v>
      </c>
      <c r="AR22" s="46">
        <v>0</v>
      </c>
      <c r="AS22" s="7">
        <v>12</v>
      </c>
      <c r="AT22" s="8">
        <v>0</v>
      </c>
      <c r="AU22" s="8">
        <v>0</v>
      </c>
      <c r="AV22" s="55">
        <v>1</v>
      </c>
      <c r="AW22" s="46">
        <v>0</v>
      </c>
      <c r="AX22" s="7">
        <v>23</v>
      </c>
      <c r="AY22" s="8">
        <v>0</v>
      </c>
      <c r="AZ22" s="8">
        <v>0</v>
      </c>
      <c r="BA22" s="55">
        <v>0.98961721754315102</v>
      </c>
      <c r="BB22" s="73"/>
    </row>
    <row r="23" spans="1:54">
      <c r="A23" s="40" t="s">
        <v>37</v>
      </c>
      <c r="B23" s="234">
        <v>570300.31465692073</v>
      </c>
      <c r="C23" s="49">
        <v>5</v>
      </c>
      <c r="D23" s="234">
        <v>195.04680028959501</v>
      </c>
      <c r="E23" s="12">
        <v>20</v>
      </c>
      <c r="F23" s="8">
        <f t="shared" si="0"/>
        <v>3.4200717635397165E-4</v>
      </c>
      <c r="G23" s="8">
        <f t="shared" si="1"/>
        <v>5.8203041867251808E-4</v>
      </c>
      <c r="H23" s="55">
        <f t="shared" si="2"/>
        <v>0.99794863860033978</v>
      </c>
      <c r="I23" s="243">
        <v>0</v>
      </c>
      <c r="J23" s="12">
        <v>26</v>
      </c>
      <c r="K23" s="13">
        <v>0</v>
      </c>
      <c r="L23" s="8">
        <v>0</v>
      </c>
      <c r="M23" s="55">
        <v>0.99886086743103752</v>
      </c>
      <c r="N23" s="48">
        <v>0</v>
      </c>
      <c r="O23" s="12">
        <v>12</v>
      </c>
      <c r="P23" s="13">
        <v>0</v>
      </c>
      <c r="Q23" s="8">
        <v>0</v>
      </c>
      <c r="R23" s="55">
        <v>0.99999999999999956</v>
      </c>
      <c r="S23" s="48">
        <v>161.98802057949416</v>
      </c>
      <c r="T23" s="12">
        <v>12</v>
      </c>
      <c r="U23" s="13">
        <v>0.83050847457627119</v>
      </c>
      <c r="V23" s="8">
        <v>6.0575551861540618E-3</v>
      </c>
      <c r="W23" s="55">
        <v>0.99363338587577688</v>
      </c>
      <c r="X23" s="48">
        <v>16.529389855050425</v>
      </c>
      <c r="Y23" s="12">
        <v>17</v>
      </c>
      <c r="Z23" s="13">
        <v>8.4745762711864403E-2</v>
      </c>
      <c r="AA23" s="8">
        <v>2.4742819378724451E-3</v>
      </c>
      <c r="AB23" s="55">
        <v>0.99059772863608486</v>
      </c>
      <c r="AC23" s="48">
        <v>0</v>
      </c>
      <c r="AD23" s="12">
        <v>18</v>
      </c>
      <c r="AE23" s="13">
        <v>0</v>
      </c>
      <c r="AF23" s="8">
        <v>0</v>
      </c>
      <c r="AG23" s="55">
        <v>0.99935825277258539</v>
      </c>
      <c r="AH23" s="48">
        <v>0</v>
      </c>
      <c r="AI23" s="12">
        <v>24</v>
      </c>
      <c r="AJ23" s="13">
        <v>0</v>
      </c>
      <c r="AK23" s="8">
        <v>0</v>
      </c>
      <c r="AL23" s="55">
        <v>0.99345663660562966</v>
      </c>
      <c r="AM23" s="48">
        <v>16.529389855050425</v>
      </c>
      <c r="AN23" s="12">
        <v>17</v>
      </c>
      <c r="AO23" s="13">
        <v>8.4745762711864403E-2</v>
      </c>
      <c r="AP23" s="8">
        <v>1.5558276433340701E-3</v>
      </c>
      <c r="AQ23" s="55">
        <v>0.99161564099732291</v>
      </c>
      <c r="AR23" s="48">
        <v>0</v>
      </c>
      <c r="AS23" s="12">
        <v>12</v>
      </c>
      <c r="AT23" s="13">
        <v>0</v>
      </c>
      <c r="AU23" s="8">
        <v>0</v>
      </c>
      <c r="AV23" s="55">
        <v>1</v>
      </c>
      <c r="AW23" s="48">
        <v>0</v>
      </c>
      <c r="AX23" s="12">
        <v>23</v>
      </c>
      <c r="AY23" s="13">
        <v>0</v>
      </c>
      <c r="AZ23" s="8">
        <v>0</v>
      </c>
      <c r="BA23" s="55">
        <v>0.98961721754315102</v>
      </c>
      <c r="BB23" s="73"/>
    </row>
    <row r="24" spans="1:54">
      <c r="A24" s="39" t="s">
        <v>38</v>
      </c>
      <c r="B24" s="235">
        <v>9013.4762879589962</v>
      </c>
      <c r="C24" s="47">
        <v>34</v>
      </c>
      <c r="D24" s="235">
        <v>152.07038666646392</v>
      </c>
      <c r="E24" s="7">
        <v>21</v>
      </c>
      <c r="F24" s="8">
        <f t="shared" si="0"/>
        <v>1.6871446909957823E-2</v>
      </c>
      <c r="G24" s="8">
        <f t="shared" si="1"/>
        <v>4.5378642811755646E-4</v>
      </c>
      <c r="H24" s="55">
        <f t="shared" si="2"/>
        <v>0.99840242502845733</v>
      </c>
      <c r="I24" s="244">
        <v>1.6529389855050425</v>
      </c>
      <c r="J24" s="7">
        <v>25</v>
      </c>
      <c r="K24" s="8">
        <v>1.0869565217391304E-2</v>
      </c>
      <c r="L24" s="8">
        <v>3.164257136006706E-5</v>
      </c>
      <c r="M24" s="55">
        <v>0.99889251000239754</v>
      </c>
      <c r="N24" s="46">
        <v>0</v>
      </c>
      <c r="O24" s="7">
        <v>12</v>
      </c>
      <c r="P24" s="8">
        <v>0</v>
      </c>
      <c r="Q24" s="8">
        <v>0</v>
      </c>
      <c r="R24" s="55">
        <v>0.99999999999999956</v>
      </c>
      <c r="S24" s="46">
        <v>6.6117559420201699</v>
      </c>
      <c r="T24" s="7">
        <v>29</v>
      </c>
      <c r="U24" s="8">
        <v>4.3478260869565216E-2</v>
      </c>
      <c r="V24" s="8">
        <v>2.4724715045526785E-4</v>
      </c>
      <c r="W24" s="55">
        <v>0.9938806330262322</v>
      </c>
      <c r="X24" s="46">
        <v>33.05877971010085</v>
      </c>
      <c r="Y24" s="7">
        <v>13</v>
      </c>
      <c r="Z24" s="8">
        <v>0.21739130434782608</v>
      </c>
      <c r="AA24" s="8">
        <v>4.9485638757448902E-3</v>
      </c>
      <c r="AB24" s="55">
        <v>0.9955462925118298</v>
      </c>
      <c r="AC24" s="46">
        <v>90.911644202777339</v>
      </c>
      <c r="AD24" s="7">
        <v>12</v>
      </c>
      <c r="AE24" s="8">
        <v>0.59782608695652173</v>
      </c>
      <c r="AF24" s="8">
        <v>5.1906025746761614E-4</v>
      </c>
      <c r="AG24" s="55">
        <v>0.99987731303005301</v>
      </c>
      <c r="AH24" s="46">
        <v>14.876450869545382</v>
      </c>
      <c r="AI24" s="7">
        <v>17</v>
      </c>
      <c r="AJ24" s="8">
        <v>9.7826086956521729E-2</v>
      </c>
      <c r="AK24" s="8">
        <v>9.0600416229733721E-4</v>
      </c>
      <c r="AL24" s="55">
        <v>0.99436264076792702</v>
      </c>
      <c r="AM24" s="46">
        <v>4.9588169565151272</v>
      </c>
      <c r="AN24" s="7">
        <v>24</v>
      </c>
      <c r="AO24" s="8">
        <v>3.2608695652173912E-2</v>
      </c>
      <c r="AP24" s="8">
        <v>4.6674829300022099E-4</v>
      </c>
      <c r="AQ24" s="55">
        <v>0.99208238929032311</v>
      </c>
      <c r="AR24" s="46">
        <v>0</v>
      </c>
      <c r="AS24" s="7">
        <v>12</v>
      </c>
      <c r="AT24" s="8">
        <v>0</v>
      </c>
      <c r="AU24" s="8">
        <v>0</v>
      </c>
      <c r="AV24" s="55">
        <v>1</v>
      </c>
      <c r="AW24" s="46">
        <v>0</v>
      </c>
      <c r="AX24" s="7">
        <v>23</v>
      </c>
      <c r="AY24" s="8">
        <v>0</v>
      </c>
      <c r="AZ24" s="8">
        <v>0</v>
      </c>
      <c r="BA24" s="55">
        <v>0.98961721754315102</v>
      </c>
      <c r="BB24" s="73"/>
    </row>
    <row r="25" spans="1:54">
      <c r="A25" s="40" t="s">
        <v>39</v>
      </c>
      <c r="B25" s="234">
        <v>81035.333764384704</v>
      </c>
      <c r="C25" s="49">
        <v>20</v>
      </c>
      <c r="D25" s="234">
        <v>104.13515608681767</v>
      </c>
      <c r="E25" s="12">
        <v>22</v>
      </c>
      <c r="F25" s="8">
        <f t="shared" si="0"/>
        <v>1.2850586435492095E-3</v>
      </c>
      <c r="G25" s="8">
        <f t="shared" si="1"/>
        <v>3.1074505403702233E-4</v>
      </c>
      <c r="H25" s="55">
        <f t="shared" si="2"/>
        <v>0.99871317008249438</v>
      </c>
      <c r="I25" s="243">
        <v>16.529389855050425</v>
      </c>
      <c r="J25" s="12">
        <v>16</v>
      </c>
      <c r="K25" s="13">
        <v>0.15873015873015875</v>
      </c>
      <c r="L25" s="8">
        <v>3.1642571360067059E-4</v>
      </c>
      <c r="M25" s="55">
        <v>0.99920893571599823</v>
      </c>
      <c r="N25" s="48">
        <v>0</v>
      </c>
      <c r="O25" s="12">
        <v>12</v>
      </c>
      <c r="P25" s="13">
        <v>0</v>
      </c>
      <c r="Q25" s="8">
        <v>0</v>
      </c>
      <c r="R25" s="55">
        <v>0.99999999999999956</v>
      </c>
      <c r="S25" s="48">
        <v>42.976413623131101</v>
      </c>
      <c r="T25" s="12">
        <v>20</v>
      </c>
      <c r="U25" s="13">
        <v>0.41269841269841268</v>
      </c>
      <c r="V25" s="8">
        <v>1.6071064779592408E-3</v>
      </c>
      <c r="W25" s="55">
        <v>0.99548773950419145</v>
      </c>
      <c r="X25" s="48">
        <v>13.22351188404034</v>
      </c>
      <c r="Y25" s="12">
        <v>18</v>
      </c>
      <c r="Z25" s="13">
        <v>0.12698412698412698</v>
      </c>
      <c r="AA25" s="8">
        <v>1.979425550297956E-3</v>
      </c>
      <c r="AB25" s="55">
        <v>0.99752571806212775</v>
      </c>
      <c r="AC25" s="48">
        <v>9.9176339130302544</v>
      </c>
      <c r="AD25" s="12">
        <v>15</v>
      </c>
      <c r="AE25" s="13">
        <v>9.5238095238095233E-2</v>
      </c>
      <c r="AF25" s="8">
        <v>5.662475536010358E-5</v>
      </c>
      <c r="AG25" s="55">
        <v>0.99993393778541306</v>
      </c>
      <c r="AH25" s="48">
        <v>0</v>
      </c>
      <c r="AI25" s="12">
        <v>24</v>
      </c>
      <c r="AJ25" s="13">
        <v>0</v>
      </c>
      <c r="AK25" s="8">
        <v>0</v>
      </c>
      <c r="AL25" s="55">
        <v>0.99436264076792702</v>
      </c>
      <c r="AM25" s="48">
        <v>8.2646949275252126</v>
      </c>
      <c r="AN25" s="12">
        <v>21</v>
      </c>
      <c r="AO25" s="13">
        <v>7.9365079365079375E-2</v>
      </c>
      <c r="AP25" s="8">
        <v>7.7791382166703506E-4</v>
      </c>
      <c r="AQ25" s="55">
        <v>0.99286030311199014</v>
      </c>
      <c r="AR25" s="48">
        <v>0</v>
      </c>
      <c r="AS25" s="12">
        <v>12</v>
      </c>
      <c r="AT25" s="13">
        <v>0</v>
      </c>
      <c r="AU25" s="8">
        <v>0</v>
      </c>
      <c r="AV25" s="55">
        <v>1</v>
      </c>
      <c r="AW25" s="48">
        <v>13.22351188404034</v>
      </c>
      <c r="AX25" s="12">
        <v>18</v>
      </c>
      <c r="AY25" s="13">
        <v>0.12698412698412698</v>
      </c>
      <c r="AZ25" s="8">
        <v>1.5973511472075241E-3</v>
      </c>
      <c r="BA25" s="55">
        <v>0.99121456869035851</v>
      </c>
      <c r="BB25" s="73"/>
    </row>
    <row r="26" spans="1:54">
      <c r="A26" s="39" t="s">
        <v>40</v>
      </c>
      <c r="B26" s="235">
        <v>268148.02692355553</v>
      </c>
      <c r="C26" s="47">
        <v>10</v>
      </c>
      <c r="D26" s="235">
        <v>74.382254347726914</v>
      </c>
      <c r="E26" s="7">
        <v>23</v>
      </c>
      <c r="F26" s="8">
        <f t="shared" si="0"/>
        <v>2.7739251040221914E-4</v>
      </c>
      <c r="G26" s="8">
        <f t="shared" si="1"/>
        <v>2.2196075288358739E-4</v>
      </c>
      <c r="H26" s="55">
        <f t="shared" si="2"/>
        <v>0.99893513083537799</v>
      </c>
      <c r="I26" s="244">
        <v>0</v>
      </c>
      <c r="J26" s="7">
        <v>26</v>
      </c>
      <c r="K26" s="8">
        <v>0</v>
      </c>
      <c r="L26" s="8">
        <v>0</v>
      </c>
      <c r="M26" s="55">
        <v>0.99920893571599823</v>
      </c>
      <c r="N26" s="46">
        <v>0</v>
      </c>
      <c r="O26" s="7">
        <v>12</v>
      </c>
      <c r="P26" s="8">
        <v>0</v>
      </c>
      <c r="Q26" s="8">
        <v>0</v>
      </c>
      <c r="R26" s="55">
        <v>0.99999999999999956</v>
      </c>
      <c r="S26" s="46">
        <v>6.6117559420201699</v>
      </c>
      <c r="T26" s="7">
        <v>29</v>
      </c>
      <c r="U26" s="8">
        <v>8.8888888888888892E-2</v>
      </c>
      <c r="V26" s="8">
        <v>2.4724715045526785E-4</v>
      </c>
      <c r="W26" s="55">
        <v>0.99573498665464677</v>
      </c>
      <c r="X26" s="46">
        <v>0</v>
      </c>
      <c r="Y26" s="7">
        <v>22</v>
      </c>
      <c r="Z26" s="8">
        <v>0</v>
      </c>
      <c r="AA26" s="8">
        <v>0</v>
      </c>
      <c r="AB26" s="55">
        <v>0.99752571806212775</v>
      </c>
      <c r="AC26" s="46">
        <v>0</v>
      </c>
      <c r="AD26" s="7">
        <v>18</v>
      </c>
      <c r="AE26" s="8">
        <v>0</v>
      </c>
      <c r="AF26" s="8">
        <v>0</v>
      </c>
      <c r="AG26" s="55">
        <v>0.99993393778541306</v>
      </c>
      <c r="AH26" s="46">
        <v>56.199925507171443</v>
      </c>
      <c r="AI26" s="7">
        <v>13</v>
      </c>
      <c r="AJ26" s="8">
        <v>0.75555555555555554</v>
      </c>
      <c r="AK26" s="8">
        <v>3.4226823909010514E-3</v>
      </c>
      <c r="AL26" s="55">
        <v>0.99778532315882806</v>
      </c>
      <c r="AM26" s="46">
        <v>3.305877971010085</v>
      </c>
      <c r="AN26" s="7">
        <v>25</v>
      </c>
      <c r="AO26" s="8">
        <v>4.4444444444444446E-2</v>
      </c>
      <c r="AP26" s="8">
        <v>3.1116552866681401E-4</v>
      </c>
      <c r="AQ26" s="55">
        <v>0.99317146864065697</v>
      </c>
      <c r="AR26" s="46">
        <v>0</v>
      </c>
      <c r="AS26" s="7">
        <v>12</v>
      </c>
      <c r="AT26" s="8">
        <v>0</v>
      </c>
      <c r="AU26" s="8">
        <v>0</v>
      </c>
      <c r="AV26" s="55">
        <v>1</v>
      </c>
      <c r="AW26" s="46">
        <v>8.2646949275252126</v>
      </c>
      <c r="AX26" s="7">
        <v>20</v>
      </c>
      <c r="AY26" s="8">
        <v>0.1111111111111111</v>
      </c>
      <c r="AZ26" s="8">
        <v>9.9834446700470245E-4</v>
      </c>
      <c r="BA26" s="55">
        <v>0.99221291315736326</v>
      </c>
      <c r="BB26" s="73"/>
    </row>
    <row r="27" spans="1:54">
      <c r="A27" s="40" t="s">
        <v>41</v>
      </c>
      <c r="B27" s="234">
        <v>73980.590174249184</v>
      </c>
      <c r="C27" s="49">
        <v>21</v>
      </c>
      <c r="D27" s="234">
        <v>52.894047536161359</v>
      </c>
      <c r="E27" s="12">
        <v>24</v>
      </c>
      <c r="F27" s="8">
        <f t="shared" si="0"/>
        <v>7.1497195969345579E-4</v>
      </c>
      <c r="G27" s="8">
        <f t="shared" si="1"/>
        <v>1.5783875760610658E-4</v>
      </c>
      <c r="H27" s="55">
        <f t="shared" si="2"/>
        <v>0.9990929695929841</v>
      </c>
      <c r="I27" s="243">
        <v>0</v>
      </c>
      <c r="J27" s="12">
        <v>26</v>
      </c>
      <c r="K27" s="13">
        <v>0</v>
      </c>
      <c r="L27" s="8">
        <v>0</v>
      </c>
      <c r="M27" s="55">
        <v>0.99920893571599823</v>
      </c>
      <c r="N27" s="48">
        <v>0</v>
      </c>
      <c r="O27" s="12">
        <v>12</v>
      </c>
      <c r="P27" s="13">
        <v>0</v>
      </c>
      <c r="Q27" s="8">
        <v>0</v>
      </c>
      <c r="R27" s="55">
        <v>0.99999999999999956</v>
      </c>
      <c r="S27" s="48">
        <v>0</v>
      </c>
      <c r="T27" s="12">
        <v>35</v>
      </c>
      <c r="U27" s="13">
        <v>0</v>
      </c>
      <c r="V27" s="8">
        <v>0</v>
      </c>
      <c r="W27" s="55">
        <v>0.99573498665464677</v>
      </c>
      <c r="X27" s="48">
        <v>0</v>
      </c>
      <c r="Y27" s="12">
        <v>22</v>
      </c>
      <c r="Z27" s="13">
        <v>0</v>
      </c>
      <c r="AA27" s="8">
        <v>0</v>
      </c>
      <c r="AB27" s="55">
        <v>0.99752571806212775</v>
      </c>
      <c r="AC27" s="48">
        <v>0</v>
      </c>
      <c r="AD27" s="12">
        <v>18</v>
      </c>
      <c r="AE27" s="13">
        <v>0</v>
      </c>
      <c r="AF27" s="8">
        <v>0</v>
      </c>
      <c r="AG27" s="55">
        <v>0.99993393778541306</v>
      </c>
      <c r="AH27" s="48">
        <v>0</v>
      </c>
      <c r="AI27" s="12">
        <v>24</v>
      </c>
      <c r="AJ27" s="13">
        <v>0</v>
      </c>
      <c r="AK27" s="8">
        <v>0</v>
      </c>
      <c r="AL27" s="55">
        <v>0.99778532315882806</v>
      </c>
      <c r="AM27" s="48">
        <v>0</v>
      </c>
      <c r="AN27" s="12">
        <v>29</v>
      </c>
      <c r="AO27" s="13">
        <v>0</v>
      </c>
      <c r="AP27" s="8">
        <v>0</v>
      </c>
      <c r="AQ27" s="55">
        <v>0.99317146864065697</v>
      </c>
      <c r="AR27" s="48">
        <v>0</v>
      </c>
      <c r="AS27" s="12">
        <v>12</v>
      </c>
      <c r="AT27" s="13">
        <v>0</v>
      </c>
      <c r="AU27" s="8">
        <v>0</v>
      </c>
      <c r="AV27" s="55">
        <v>1</v>
      </c>
      <c r="AW27" s="48">
        <v>52.894047536161359</v>
      </c>
      <c r="AX27" s="12">
        <v>14</v>
      </c>
      <c r="AY27" s="13">
        <v>1</v>
      </c>
      <c r="AZ27" s="8">
        <v>6.3894045888300962E-3</v>
      </c>
      <c r="BA27" s="55">
        <v>0.99860231774619335</v>
      </c>
      <c r="BB27" s="73"/>
    </row>
    <row r="28" spans="1:54">
      <c r="A28" s="39" t="s">
        <v>42</v>
      </c>
      <c r="B28" s="235">
        <v>12069.760472157821</v>
      </c>
      <c r="C28" s="47">
        <v>32</v>
      </c>
      <c r="D28" s="235">
        <v>51.241108550656314</v>
      </c>
      <c r="E28" s="7">
        <v>25</v>
      </c>
      <c r="F28" s="8">
        <f t="shared" si="0"/>
        <v>4.2454122158312787E-3</v>
      </c>
      <c r="G28" s="8">
        <f t="shared" si="1"/>
        <v>1.5290629643091575E-4</v>
      </c>
      <c r="H28" s="55">
        <f t="shared" si="2"/>
        <v>0.99924587588941505</v>
      </c>
      <c r="I28" s="244">
        <v>4.9588169565151272</v>
      </c>
      <c r="J28" s="7">
        <v>21</v>
      </c>
      <c r="K28" s="8">
        <v>9.6774193548387094E-2</v>
      </c>
      <c r="L28" s="8">
        <v>9.4927714080201173E-5</v>
      </c>
      <c r="M28" s="55">
        <v>0.99930386343007838</v>
      </c>
      <c r="N28" s="46">
        <v>0</v>
      </c>
      <c r="O28" s="7">
        <v>12</v>
      </c>
      <c r="P28" s="8">
        <v>0</v>
      </c>
      <c r="Q28" s="8">
        <v>0</v>
      </c>
      <c r="R28" s="55">
        <v>0.99999999999999956</v>
      </c>
      <c r="S28" s="46">
        <v>21.488206811565551</v>
      </c>
      <c r="T28" s="7">
        <v>22</v>
      </c>
      <c r="U28" s="8">
        <v>0.41935483870967744</v>
      </c>
      <c r="V28" s="8">
        <v>8.0355323897962042E-4</v>
      </c>
      <c r="W28" s="55">
        <v>0.9965385398936264</v>
      </c>
      <c r="X28" s="46">
        <v>0</v>
      </c>
      <c r="Y28" s="7">
        <v>22</v>
      </c>
      <c r="Z28" s="8">
        <v>0</v>
      </c>
      <c r="AA28" s="8">
        <v>0</v>
      </c>
      <c r="AB28" s="55">
        <v>0.99752571806212775</v>
      </c>
      <c r="AC28" s="46">
        <v>0</v>
      </c>
      <c r="AD28" s="7">
        <v>18</v>
      </c>
      <c r="AE28" s="8">
        <v>0</v>
      </c>
      <c r="AF28" s="8">
        <v>0</v>
      </c>
      <c r="AG28" s="55">
        <v>0.99993393778541306</v>
      </c>
      <c r="AH28" s="46">
        <v>8.2646949275252126</v>
      </c>
      <c r="AI28" s="7">
        <v>19</v>
      </c>
      <c r="AJ28" s="8">
        <v>0.16129032258064518</v>
      </c>
      <c r="AK28" s="8">
        <v>5.0333564572074287E-4</v>
      </c>
      <c r="AL28" s="55">
        <v>0.99828865880454876</v>
      </c>
      <c r="AM28" s="46">
        <v>16.529389855050425</v>
      </c>
      <c r="AN28" s="7">
        <v>17</v>
      </c>
      <c r="AO28" s="8">
        <v>0.32258064516129037</v>
      </c>
      <c r="AP28" s="8">
        <v>1.5558276433340701E-3</v>
      </c>
      <c r="AQ28" s="55">
        <v>0.99472729628399104</v>
      </c>
      <c r="AR28" s="46">
        <v>0</v>
      </c>
      <c r="AS28" s="7">
        <v>12</v>
      </c>
      <c r="AT28" s="8">
        <v>0</v>
      </c>
      <c r="AU28" s="8">
        <v>0</v>
      </c>
      <c r="AV28" s="55">
        <v>1</v>
      </c>
      <c r="AW28" s="46">
        <v>0</v>
      </c>
      <c r="AX28" s="7">
        <v>23</v>
      </c>
      <c r="AY28" s="8">
        <v>0</v>
      </c>
      <c r="AZ28" s="8">
        <v>0</v>
      </c>
      <c r="BA28" s="55">
        <v>0.99860231774619335</v>
      </c>
      <c r="BB28" s="73"/>
    </row>
    <row r="29" spans="1:54">
      <c r="A29" s="40" t="s">
        <v>43</v>
      </c>
      <c r="B29" s="234">
        <v>11307.755599839995</v>
      </c>
      <c r="C29" s="49">
        <v>33</v>
      </c>
      <c r="D29" s="234">
        <v>49.588169565151276</v>
      </c>
      <c r="E29" s="12">
        <v>26</v>
      </c>
      <c r="F29" s="8">
        <f t="shared" si="0"/>
        <v>4.385323783072651E-3</v>
      </c>
      <c r="G29" s="8">
        <f t="shared" si="1"/>
        <v>1.4797383525572494E-4</v>
      </c>
      <c r="H29" s="55">
        <f t="shared" si="2"/>
        <v>0.99939384972467082</v>
      </c>
      <c r="I29" s="243">
        <v>8.2646949275252126</v>
      </c>
      <c r="J29" s="12">
        <v>20</v>
      </c>
      <c r="K29" s="13">
        <v>0.16666666666666666</v>
      </c>
      <c r="L29" s="8">
        <v>1.5821285680033529E-4</v>
      </c>
      <c r="M29" s="55">
        <v>0.99946207628687866</v>
      </c>
      <c r="N29" s="48">
        <v>0</v>
      </c>
      <c r="O29" s="12">
        <v>12</v>
      </c>
      <c r="P29" s="13">
        <v>0</v>
      </c>
      <c r="Q29" s="8">
        <v>0</v>
      </c>
      <c r="R29" s="55">
        <v>0.99999999999999956</v>
      </c>
      <c r="S29" s="48">
        <v>11.570572898535298</v>
      </c>
      <c r="T29" s="12">
        <v>23</v>
      </c>
      <c r="U29" s="13">
        <v>0.23333333333333334</v>
      </c>
      <c r="V29" s="8">
        <v>4.3268251329671876E-4</v>
      </c>
      <c r="W29" s="55">
        <v>0.99697122240692315</v>
      </c>
      <c r="X29" s="48">
        <v>3.305877971010085</v>
      </c>
      <c r="Y29" s="12">
        <v>21</v>
      </c>
      <c r="Z29" s="13">
        <v>6.6666666666666666E-2</v>
      </c>
      <c r="AA29" s="8">
        <v>4.94856387574489E-4</v>
      </c>
      <c r="AB29" s="55">
        <v>0.99802057444970227</v>
      </c>
      <c r="AC29" s="48">
        <v>0</v>
      </c>
      <c r="AD29" s="12">
        <v>18</v>
      </c>
      <c r="AE29" s="13">
        <v>0</v>
      </c>
      <c r="AF29" s="8">
        <v>0</v>
      </c>
      <c r="AG29" s="55">
        <v>0.99993393778541306</v>
      </c>
      <c r="AH29" s="48">
        <v>3.305877971010085</v>
      </c>
      <c r="AI29" s="12">
        <v>22</v>
      </c>
      <c r="AJ29" s="13">
        <v>6.6666666666666666E-2</v>
      </c>
      <c r="AK29" s="8">
        <v>2.0133425828829714E-4</v>
      </c>
      <c r="AL29" s="55">
        <v>0.99848999306283703</v>
      </c>
      <c r="AM29" s="48">
        <v>13.22351188404034</v>
      </c>
      <c r="AN29" s="12">
        <v>19</v>
      </c>
      <c r="AO29" s="13">
        <v>0.26666666666666666</v>
      </c>
      <c r="AP29" s="8">
        <v>1.2446621146672561E-3</v>
      </c>
      <c r="AQ29" s="55">
        <v>0.99597195839865826</v>
      </c>
      <c r="AR29" s="48">
        <v>0</v>
      </c>
      <c r="AS29" s="12">
        <v>12</v>
      </c>
      <c r="AT29" s="13">
        <v>0</v>
      </c>
      <c r="AU29" s="8">
        <v>0</v>
      </c>
      <c r="AV29" s="55">
        <v>1</v>
      </c>
      <c r="AW29" s="48">
        <v>9.9176339130302544</v>
      </c>
      <c r="AX29" s="12">
        <v>19</v>
      </c>
      <c r="AY29" s="13">
        <v>0.19999999999999998</v>
      </c>
      <c r="AZ29" s="8">
        <v>1.198013360405643E-3</v>
      </c>
      <c r="BA29" s="55">
        <v>0.99980033110659894</v>
      </c>
      <c r="BB29" s="73"/>
    </row>
    <row r="30" spans="1:54">
      <c r="A30" s="39" t="s">
        <v>44</v>
      </c>
      <c r="B30" s="235">
        <v>15812.014335341237</v>
      </c>
      <c r="C30" s="47">
        <v>30</v>
      </c>
      <c r="D30" s="235">
        <v>49.588169565151276</v>
      </c>
      <c r="E30" s="7">
        <v>26</v>
      </c>
      <c r="F30" s="8">
        <f t="shared" si="0"/>
        <v>3.1361070457871631E-3</v>
      </c>
      <c r="G30" s="8">
        <f t="shared" si="1"/>
        <v>1.4797383525572494E-4</v>
      </c>
      <c r="H30" s="55">
        <f t="shared" si="2"/>
        <v>0.9995418235599266</v>
      </c>
      <c r="I30" s="244">
        <v>13.22351188404034</v>
      </c>
      <c r="J30" s="7">
        <v>19</v>
      </c>
      <c r="K30" s="8">
        <v>0.26666666666666666</v>
      </c>
      <c r="L30" s="8">
        <v>2.5314057088053648E-4</v>
      </c>
      <c r="M30" s="55">
        <v>0.99971521685775921</v>
      </c>
      <c r="N30" s="46">
        <v>0</v>
      </c>
      <c r="O30" s="7">
        <v>12</v>
      </c>
      <c r="P30" s="8">
        <v>0</v>
      </c>
      <c r="Q30" s="8">
        <v>0</v>
      </c>
      <c r="R30" s="55">
        <v>0.99999999999999956</v>
      </c>
      <c r="S30" s="46">
        <v>28.099962753585721</v>
      </c>
      <c r="T30" s="7">
        <v>21</v>
      </c>
      <c r="U30" s="8">
        <v>0.56666666666666665</v>
      </c>
      <c r="V30" s="8">
        <v>1.0508003894348884E-3</v>
      </c>
      <c r="W30" s="55">
        <v>0.99802202279635799</v>
      </c>
      <c r="X30" s="46">
        <v>0</v>
      </c>
      <c r="Y30" s="7">
        <v>22</v>
      </c>
      <c r="Z30" s="8">
        <v>0</v>
      </c>
      <c r="AA30" s="8">
        <v>0</v>
      </c>
      <c r="AB30" s="55">
        <v>0.99802057444970227</v>
      </c>
      <c r="AC30" s="46">
        <v>0</v>
      </c>
      <c r="AD30" s="7">
        <v>18</v>
      </c>
      <c r="AE30" s="8">
        <v>0</v>
      </c>
      <c r="AF30" s="8">
        <v>0</v>
      </c>
      <c r="AG30" s="55">
        <v>0.99993393778541306</v>
      </c>
      <c r="AH30" s="46">
        <v>0</v>
      </c>
      <c r="AI30" s="7">
        <v>24</v>
      </c>
      <c r="AJ30" s="8">
        <v>0</v>
      </c>
      <c r="AK30" s="8">
        <v>0</v>
      </c>
      <c r="AL30" s="55">
        <v>0.99848999306283703</v>
      </c>
      <c r="AM30" s="46">
        <v>8.2646949275252126</v>
      </c>
      <c r="AN30" s="7">
        <v>21</v>
      </c>
      <c r="AO30" s="8">
        <v>0.16666666666666666</v>
      </c>
      <c r="AP30" s="8">
        <v>7.7791382166703506E-4</v>
      </c>
      <c r="AQ30" s="55">
        <v>0.99674987222032529</v>
      </c>
      <c r="AR30" s="46">
        <v>0</v>
      </c>
      <c r="AS30" s="7">
        <v>12</v>
      </c>
      <c r="AT30" s="8">
        <v>0</v>
      </c>
      <c r="AU30" s="8">
        <v>0</v>
      </c>
      <c r="AV30" s="55">
        <v>1</v>
      </c>
      <c r="AW30" s="46">
        <v>0</v>
      </c>
      <c r="AX30" s="7">
        <v>23</v>
      </c>
      <c r="AY30" s="8">
        <v>0</v>
      </c>
      <c r="AZ30" s="8">
        <v>0</v>
      </c>
      <c r="BA30" s="55">
        <v>0.99980033110659894</v>
      </c>
      <c r="BB30" s="73"/>
    </row>
    <row r="31" spans="1:54">
      <c r="A31" s="40" t="s">
        <v>45</v>
      </c>
      <c r="B31" s="234">
        <v>16486.413441427292</v>
      </c>
      <c r="C31" s="49">
        <v>29</v>
      </c>
      <c r="D31" s="234">
        <v>41.323474637626063</v>
      </c>
      <c r="E31" s="12">
        <v>28</v>
      </c>
      <c r="F31" s="8">
        <f t="shared" si="0"/>
        <v>2.5065169440545423E-3</v>
      </c>
      <c r="G31" s="8">
        <f t="shared" si="1"/>
        <v>1.2331152937977079E-4</v>
      </c>
      <c r="H31" s="55">
        <f t="shared" si="2"/>
        <v>0.99966513508930632</v>
      </c>
      <c r="I31" s="243">
        <v>0</v>
      </c>
      <c r="J31" s="12">
        <v>26</v>
      </c>
      <c r="K31" s="13">
        <v>0</v>
      </c>
      <c r="L31" s="8">
        <v>0</v>
      </c>
      <c r="M31" s="55">
        <v>0.99971521685775921</v>
      </c>
      <c r="N31" s="48">
        <v>0</v>
      </c>
      <c r="O31" s="12">
        <v>12</v>
      </c>
      <c r="P31" s="13">
        <v>0</v>
      </c>
      <c r="Q31" s="8">
        <v>0</v>
      </c>
      <c r="R31" s="55">
        <v>0.99999999999999956</v>
      </c>
      <c r="S31" s="48">
        <v>4.9588169565151272</v>
      </c>
      <c r="T31" s="12">
        <v>31</v>
      </c>
      <c r="U31" s="13">
        <v>0.12</v>
      </c>
      <c r="V31" s="8">
        <v>1.8543536284145088E-4</v>
      </c>
      <c r="W31" s="55">
        <v>0.99820745815919942</v>
      </c>
      <c r="X31" s="48">
        <v>0</v>
      </c>
      <c r="Y31" s="12">
        <v>22</v>
      </c>
      <c r="Z31" s="13">
        <v>0</v>
      </c>
      <c r="AA31" s="8">
        <v>0</v>
      </c>
      <c r="AB31" s="55">
        <v>0.99802057444970227</v>
      </c>
      <c r="AC31" s="48">
        <v>0</v>
      </c>
      <c r="AD31" s="12">
        <v>18</v>
      </c>
      <c r="AE31" s="13">
        <v>0</v>
      </c>
      <c r="AF31" s="8">
        <v>0</v>
      </c>
      <c r="AG31" s="55">
        <v>0.99993393778541306</v>
      </c>
      <c r="AH31" s="48">
        <v>14.876450869545382</v>
      </c>
      <c r="AI31" s="12">
        <v>17</v>
      </c>
      <c r="AJ31" s="13">
        <v>0.36</v>
      </c>
      <c r="AK31" s="8">
        <v>9.0600416229733721E-4</v>
      </c>
      <c r="AL31" s="55">
        <v>0.99939599722513439</v>
      </c>
      <c r="AM31" s="48">
        <v>19.835267826060509</v>
      </c>
      <c r="AN31" s="12">
        <v>16</v>
      </c>
      <c r="AO31" s="13">
        <v>0.48</v>
      </c>
      <c r="AP31" s="8">
        <v>1.866993172000884E-3</v>
      </c>
      <c r="AQ31" s="55">
        <v>0.99861686539232619</v>
      </c>
      <c r="AR31" s="48">
        <v>0</v>
      </c>
      <c r="AS31" s="12">
        <v>12</v>
      </c>
      <c r="AT31" s="13">
        <v>0</v>
      </c>
      <c r="AU31" s="8">
        <v>0</v>
      </c>
      <c r="AV31" s="55">
        <v>1</v>
      </c>
      <c r="AW31" s="48">
        <v>1.6529389855050425</v>
      </c>
      <c r="AX31" s="12">
        <v>22</v>
      </c>
      <c r="AY31" s="13">
        <v>0.04</v>
      </c>
      <c r="AZ31" s="8">
        <v>1.9966889340094051E-4</v>
      </c>
      <c r="BA31" s="55">
        <v>0.99999999999999989</v>
      </c>
      <c r="BB31" s="73"/>
    </row>
    <row r="32" spans="1:54">
      <c r="A32" s="39" t="s">
        <v>46</v>
      </c>
      <c r="B32" s="235">
        <v>112108.93375289399</v>
      </c>
      <c r="C32" s="47">
        <v>16</v>
      </c>
      <c r="D32" s="235">
        <v>29.752901739090763</v>
      </c>
      <c r="E32" s="7">
        <v>29</v>
      </c>
      <c r="F32" s="8">
        <f t="shared" si="0"/>
        <v>2.6539278131634819E-4</v>
      </c>
      <c r="G32" s="8">
        <f t="shared" si="1"/>
        <v>8.8784301153434949E-5</v>
      </c>
      <c r="H32" s="55">
        <f t="shared" si="2"/>
        <v>0.99975391939045977</v>
      </c>
      <c r="I32" s="244">
        <v>0</v>
      </c>
      <c r="J32" s="7">
        <v>26</v>
      </c>
      <c r="K32" s="8">
        <v>0</v>
      </c>
      <c r="L32" s="8">
        <v>0</v>
      </c>
      <c r="M32" s="55">
        <v>0.99971521685775921</v>
      </c>
      <c r="N32" s="46">
        <v>0</v>
      </c>
      <c r="O32" s="7">
        <v>12</v>
      </c>
      <c r="P32" s="8">
        <v>0</v>
      </c>
      <c r="Q32" s="8">
        <v>0</v>
      </c>
      <c r="R32" s="55">
        <v>0.99999999999999956</v>
      </c>
      <c r="S32" s="46">
        <v>8.2646949275252126</v>
      </c>
      <c r="T32" s="7">
        <v>26</v>
      </c>
      <c r="U32" s="8">
        <v>0.27777777777777779</v>
      </c>
      <c r="V32" s="8">
        <v>3.0905893806908483E-4</v>
      </c>
      <c r="W32" s="55">
        <v>0.99851651709726852</v>
      </c>
      <c r="X32" s="46">
        <v>13.22351188404034</v>
      </c>
      <c r="Y32" s="7">
        <v>18</v>
      </c>
      <c r="Z32" s="8">
        <v>0.44444444444444448</v>
      </c>
      <c r="AA32" s="8">
        <v>1.979425550297956E-3</v>
      </c>
      <c r="AB32" s="55">
        <v>1.0000000000000002</v>
      </c>
      <c r="AC32" s="46">
        <v>0</v>
      </c>
      <c r="AD32" s="7">
        <v>18</v>
      </c>
      <c r="AE32" s="8">
        <v>0</v>
      </c>
      <c r="AF32" s="8">
        <v>0</v>
      </c>
      <c r="AG32" s="55">
        <v>0.99993393778541306</v>
      </c>
      <c r="AH32" s="46">
        <v>8.2646949275252126</v>
      </c>
      <c r="AI32" s="7">
        <v>19</v>
      </c>
      <c r="AJ32" s="8">
        <v>0.27777777777777779</v>
      </c>
      <c r="AK32" s="8">
        <v>5.0333564572074287E-4</v>
      </c>
      <c r="AL32" s="55">
        <v>0.99989933287085508</v>
      </c>
      <c r="AM32" s="46">
        <v>0</v>
      </c>
      <c r="AN32" s="7">
        <v>29</v>
      </c>
      <c r="AO32" s="8">
        <v>0</v>
      </c>
      <c r="AP32" s="8">
        <v>0</v>
      </c>
      <c r="AQ32" s="55">
        <v>0.99861686539232619</v>
      </c>
      <c r="AR32" s="46">
        <v>0</v>
      </c>
      <c r="AS32" s="7">
        <v>12</v>
      </c>
      <c r="AT32" s="8">
        <v>0</v>
      </c>
      <c r="AU32" s="8">
        <v>0</v>
      </c>
      <c r="AV32" s="55">
        <v>1</v>
      </c>
      <c r="AW32" s="46">
        <v>0</v>
      </c>
      <c r="AX32" s="7">
        <v>23</v>
      </c>
      <c r="AY32" s="8">
        <v>0</v>
      </c>
      <c r="AZ32" s="8">
        <v>0</v>
      </c>
      <c r="BA32" s="55">
        <v>0.99999999999999989</v>
      </c>
      <c r="BB32" s="73"/>
    </row>
    <row r="33" spans="1:92">
      <c r="A33" s="40" t="s">
        <v>47</v>
      </c>
      <c r="B33" s="234">
        <v>106057.52412696004</v>
      </c>
      <c r="C33" s="49">
        <v>19</v>
      </c>
      <c r="D33" s="234">
        <v>21.488206811565551</v>
      </c>
      <c r="E33" s="12">
        <v>30</v>
      </c>
      <c r="F33" s="8">
        <f t="shared" si="0"/>
        <v>2.0260898025341708E-4</v>
      </c>
      <c r="G33" s="8">
        <f t="shared" si="1"/>
        <v>6.4121995277480797E-5</v>
      </c>
      <c r="H33" s="55">
        <f t="shared" si="2"/>
        <v>0.99981804138573727</v>
      </c>
      <c r="I33" s="243">
        <v>0</v>
      </c>
      <c r="J33" s="12">
        <v>26</v>
      </c>
      <c r="K33" s="13">
        <v>0</v>
      </c>
      <c r="L33" s="8">
        <v>0</v>
      </c>
      <c r="M33" s="55">
        <v>0.99971521685775921</v>
      </c>
      <c r="N33" s="48">
        <v>0</v>
      </c>
      <c r="O33" s="12">
        <v>12</v>
      </c>
      <c r="P33" s="13">
        <v>0</v>
      </c>
      <c r="Q33" s="8">
        <v>0</v>
      </c>
      <c r="R33" s="55">
        <v>0.99999999999999956</v>
      </c>
      <c r="S33" s="48">
        <v>8.2646949275252126</v>
      </c>
      <c r="T33" s="12">
        <v>26</v>
      </c>
      <c r="U33" s="13">
        <v>0.38461538461538464</v>
      </c>
      <c r="V33" s="8">
        <v>3.0905893806908483E-4</v>
      </c>
      <c r="W33" s="55">
        <v>0.99882557603533761</v>
      </c>
      <c r="X33" s="48">
        <v>0</v>
      </c>
      <c r="Y33" s="12">
        <v>22</v>
      </c>
      <c r="Z33" s="13">
        <v>0</v>
      </c>
      <c r="AA33" s="8">
        <v>0</v>
      </c>
      <c r="AB33" s="55">
        <v>1.0000000000000002</v>
      </c>
      <c r="AC33" s="48">
        <v>0</v>
      </c>
      <c r="AD33" s="12">
        <v>18</v>
      </c>
      <c r="AE33" s="13">
        <v>0</v>
      </c>
      <c r="AF33" s="8">
        <v>0</v>
      </c>
      <c r="AG33" s="55">
        <v>0.99993393778541306</v>
      </c>
      <c r="AH33" s="48">
        <v>0</v>
      </c>
      <c r="AI33" s="12">
        <v>24</v>
      </c>
      <c r="AJ33" s="13">
        <v>0</v>
      </c>
      <c r="AK33" s="8">
        <v>0</v>
      </c>
      <c r="AL33" s="55">
        <v>0.99989933287085508</v>
      </c>
      <c r="AM33" s="48">
        <v>13.22351188404034</v>
      </c>
      <c r="AN33" s="12">
        <v>19</v>
      </c>
      <c r="AO33" s="13">
        <v>0.61538461538461542</v>
      </c>
      <c r="AP33" s="8">
        <v>1.2446621146672561E-3</v>
      </c>
      <c r="AQ33" s="55">
        <v>0.99986152750699342</v>
      </c>
      <c r="AR33" s="48">
        <v>0</v>
      </c>
      <c r="AS33" s="12">
        <v>12</v>
      </c>
      <c r="AT33" s="13">
        <v>0</v>
      </c>
      <c r="AU33" s="8">
        <v>0</v>
      </c>
      <c r="AV33" s="55">
        <v>1</v>
      </c>
      <c r="AW33" s="48">
        <v>0</v>
      </c>
      <c r="AX33" s="12">
        <v>23</v>
      </c>
      <c r="AY33" s="13">
        <v>0</v>
      </c>
      <c r="AZ33" s="8">
        <v>0</v>
      </c>
      <c r="BA33" s="55">
        <v>0.99999999999999989</v>
      </c>
      <c r="BB33" s="73"/>
    </row>
    <row r="34" spans="1:92">
      <c r="A34" s="39" t="s">
        <v>48</v>
      </c>
      <c r="B34" s="235">
        <v>164274.03519644763</v>
      </c>
      <c r="C34" s="47">
        <v>13</v>
      </c>
      <c r="D34" s="235">
        <v>19.835267826060509</v>
      </c>
      <c r="E34" s="7">
        <v>31</v>
      </c>
      <c r="F34" s="8">
        <f t="shared" si="0"/>
        <v>1.2074499662920217E-4</v>
      </c>
      <c r="G34" s="8">
        <f t="shared" si="1"/>
        <v>5.9189534102289968E-5</v>
      </c>
      <c r="H34" s="55">
        <f t="shared" si="2"/>
        <v>0.9998772309198396</v>
      </c>
      <c r="I34" s="244">
        <v>4.9588169565151272</v>
      </c>
      <c r="J34" s="7">
        <v>21</v>
      </c>
      <c r="K34" s="8">
        <v>0.25</v>
      </c>
      <c r="L34" s="8">
        <v>9.4927714080201173E-5</v>
      </c>
      <c r="M34" s="55">
        <v>0.99981014457183937</v>
      </c>
      <c r="N34" s="46">
        <v>0</v>
      </c>
      <c r="O34" s="7">
        <v>12</v>
      </c>
      <c r="P34" s="8">
        <v>0</v>
      </c>
      <c r="Q34" s="8">
        <v>0</v>
      </c>
      <c r="R34" s="55">
        <v>0.99999999999999956</v>
      </c>
      <c r="S34" s="46">
        <v>3.305877971010085</v>
      </c>
      <c r="T34" s="7">
        <v>34</v>
      </c>
      <c r="U34" s="8">
        <v>0.16666666666666669</v>
      </c>
      <c r="V34" s="8">
        <v>1.2362357522763392E-4</v>
      </c>
      <c r="W34" s="55">
        <v>0.99894919961056527</v>
      </c>
      <c r="X34" s="46">
        <v>0</v>
      </c>
      <c r="Y34" s="7">
        <v>22</v>
      </c>
      <c r="Z34" s="8">
        <v>0</v>
      </c>
      <c r="AA34" s="8">
        <v>0</v>
      </c>
      <c r="AB34" s="55">
        <v>1.0000000000000002</v>
      </c>
      <c r="AC34" s="46">
        <v>11.570572898535298</v>
      </c>
      <c r="AD34" s="7">
        <v>14</v>
      </c>
      <c r="AE34" s="8">
        <v>0.58333333333333337</v>
      </c>
      <c r="AF34" s="8">
        <v>6.6062214586787513E-5</v>
      </c>
      <c r="AG34" s="55">
        <v>0.99999999999999989</v>
      </c>
      <c r="AH34" s="46">
        <v>0</v>
      </c>
      <c r="AI34" s="7">
        <v>24</v>
      </c>
      <c r="AJ34" s="8">
        <v>0</v>
      </c>
      <c r="AK34" s="8">
        <v>0</v>
      </c>
      <c r="AL34" s="55">
        <v>0.99989933287085508</v>
      </c>
      <c r="AM34" s="46">
        <v>0</v>
      </c>
      <c r="AN34" s="7">
        <v>29</v>
      </c>
      <c r="AO34" s="8">
        <v>0</v>
      </c>
      <c r="AP34" s="8">
        <v>0</v>
      </c>
      <c r="AQ34" s="55">
        <v>0.99986152750699342</v>
      </c>
      <c r="AR34" s="46">
        <v>0</v>
      </c>
      <c r="AS34" s="7">
        <v>12</v>
      </c>
      <c r="AT34" s="8">
        <v>0</v>
      </c>
      <c r="AU34" s="8">
        <v>0</v>
      </c>
      <c r="AV34" s="55">
        <v>1</v>
      </c>
      <c r="AW34" s="46">
        <v>0</v>
      </c>
      <c r="AX34" s="7">
        <v>23</v>
      </c>
      <c r="AY34" s="8">
        <v>0</v>
      </c>
      <c r="AZ34" s="8">
        <v>0</v>
      </c>
      <c r="BA34" s="55">
        <v>0.99999999999999989</v>
      </c>
      <c r="BB34" s="73"/>
    </row>
    <row r="35" spans="1:92">
      <c r="A35" s="40" t="s">
        <v>49</v>
      </c>
      <c r="B35" s="234">
        <v>14359.080967082304</v>
      </c>
      <c r="C35" s="49">
        <v>31</v>
      </c>
      <c r="D35" s="234">
        <v>11.570572898535298</v>
      </c>
      <c r="E35" s="12">
        <v>32</v>
      </c>
      <c r="F35" s="8">
        <f t="shared" si="0"/>
        <v>8.0580177276390016E-4</v>
      </c>
      <c r="G35" s="8">
        <f t="shared" si="1"/>
        <v>3.4527228226335816E-5</v>
      </c>
      <c r="H35" s="55">
        <f t="shared" si="2"/>
        <v>0.99991175814806599</v>
      </c>
      <c r="I35" s="243">
        <v>4.9588169565151272</v>
      </c>
      <c r="J35" s="12">
        <v>21</v>
      </c>
      <c r="K35" s="13">
        <v>0.42857142857142855</v>
      </c>
      <c r="L35" s="8">
        <v>9.4927714080201173E-5</v>
      </c>
      <c r="M35" s="55">
        <v>0.99990507228591952</v>
      </c>
      <c r="N35" s="48">
        <v>0</v>
      </c>
      <c r="O35" s="12">
        <v>12</v>
      </c>
      <c r="P35" s="13">
        <v>0</v>
      </c>
      <c r="Q35" s="8">
        <v>0</v>
      </c>
      <c r="R35" s="55">
        <v>0.99999999999999956</v>
      </c>
      <c r="S35" s="48">
        <v>4.9588169565151272</v>
      </c>
      <c r="T35" s="12">
        <v>31</v>
      </c>
      <c r="U35" s="13">
        <v>0.42857142857142855</v>
      </c>
      <c r="V35" s="8">
        <v>1.8543536284145088E-4</v>
      </c>
      <c r="W35" s="55">
        <v>0.99913463497340671</v>
      </c>
      <c r="X35" s="48">
        <v>0</v>
      </c>
      <c r="Y35" s="12">
        <v>22</v>
      </c>
      <c r="Z35" s="13">
        <v>0</v>
      </c>
      <c r="AA35" s="8">
        <v>0</v>
      </c>
      <c r="AB35" s="55">
        <v>1.0000000000000002</v>
      </c>
      <c r="AC35" s="48">
        <v>0</v>
      </c>
      <c r="AD35" s="12">
        <v>18</v>
      </c>
      <c r="AE35" s="13">
        <v>0</v>
      </c>
      <c r="AF35" s="8">
        <v>0</v>
      </c>
      <c r="AG35" s="55">
        <v>0.99999999999999989</v>
      </c>
      <c r="AH35" s="48">
        <v>1.6529389855050425</v>
      </c>
      <c r="AI35" s="12">
        <v>23</v>
      </c>
      <c r="AJ35" s="13">
        <v>0.14285714285714285</v>
      </c>
      <c r="AK35" s="8">
        <v>1.0066712914414857E-4</v>
      </c>
      <c r="AL35" s="55">
        <v>0.99999999999999922</v>
      </c>
      <c r="AM35" s="48">
        <v>0</v>
      </c>
      <c r="AN35" s="12">
        <v>29</v>
      </c>
      <c r="AO35" s="13">
        <v>0</v>
      </c>
      <c r="AP35" s="8">
        <v>0</v>
      </c>
      <c r="AQ35" s="55">
        <v>0.99986152750699342</v>
      </c>
      <c r="AR35" s="48">
        <v>0</v>
      </c>
      <c r="AS35" s="12">
        <v>12</v>
      </c>
      <c r="AT35" s="13">
        <v>0</v>
      </c>
      <c r="AU35" s="8">
        <v>0</v>
      </c>
      <c r="AV35" s="55">
        <v>1</v>
      </c>
      <c r="AW35" s="48">
        <v>0</v>
      </c>
      <c r="AX35" s="12">
        <v>23</v>
      </c>
      <c r="AY35" s="13">
        <v>0</v>
      </c>
      <c r="AZ35" s="8">
        <v>0</v>
      </c>
      <c r="BA35" s="55">
        <v>0.99999999999999989</v>
      </c>
      <c r="BB35" s="66"/>
      <c r="BC35" s="11"/>
      <c r="BD35" s="11"/>
      <c r="BE35" s="11"/>
      <c r="BF35" s="9"/>
      <c r="BG35" s="9"/>
      <c r="BH35" s="11"/>
      <c r="BI35" s="11"/>
      <c r="BJ35" s="11"/>
      <c r="BK35" s="9"/>
      <c r="BL35" s="9"/>
      <c r="BM35" s="11"/>
      <c r="BN35" s="11"/>
      <c r="BO35" s="11"/>
      <c r="BP35" s="9"/>
      <c r="BQ35" s="9"/>
      <c r="BR35" s="11"/>
      <c r="BS35" s="11"/>
      <c r="BT35" s="11"/>
      <c r="BU35" s="9"/>
      <c r="BV35" s="9"/>
      <c r="BW35" s="11"/>
      <c r="BX35" s="11"/>
      <c r="BY35" s="11"/>
      <c r="BZ35" s="9"/>
      <c r="CA35" s="9"/>
      <c r="CB35" s="11"/>
      <c r="CC35" s="11"/>
      <c r="CD35" s="11"/>
      <c r="CE35" s="9"/>
      <c r="CF35" s="9"/>
      <c r="CG35" s="11"/>
      <c r="CH35" s="11"/>
      <c r="CI35" s="11"/>
      <c r="CJ35" s="9"/>
      <c r="CK35" s="9"/>
      <c r="CL35" s="11"/>
      <c r="CM35" s="11"/>
      <c r="CN35" s="11"/>
    </row>
    <row r="36" spans="1:92">
      <c r="A36" s="39" t="s">
        <v>50</v>
      </c>
      <c r="B36" s="235">
        <v>18136.046548961327</v>
      </c>
      <c r="C36" s="47">
        <v>28</v>
      </c>
      <c r="D36" s="235">
        <v>9.9176339130302544</v>
      </c>
      <c r="E36" s="7">
        <v>33</v>
      </c>
      <c r="F36" s="8">
        <f t="shared" si="0"/>
        <v>5.4684651841049945E-4</v>
      </c>
      <c r="G36" s="8">
        <f t="shared" si="1"/>
        <v>2.9594767051144984E-5</v>
      </c>
      <c r="H36" s="55">
        <f t="shared" si="2"/>
        <v>0.9999413529151171</v>
      </c>
      <c r="I36" s="244">
        <v>4.9588169565151272</v>
      </c>
      <c r="J36" s="7">
        <v>21</v>
      </c>
      <c r="K36" s="8">
        <v>0.5</v>
      </c>
      <c r="L36" s="8">
        <v>9.4927714080201173E-5</v>
      </c>
      <c r="M36" s="55">
        <v>0.99999999999999967</v>
      </c>
      <c r="N36" s="46">
        <v>0</v>
      </c>
      <c r="O36" s="7">
        <v>12</v>
      </c>
      <c r="P36" s="8">
        <v>0</v>
      </c>
      <c r="Q36" s="8">
        <v>0</v>
      </c>
      <c r="R36" s="55">
        <v>0.99999999999999956</v>
      </c>
      <c r="S36" s="46">
        <v>4.9588169565151272</v>
      </c>
      <c r="T36" s="7">
        <v>31</v>
      </c>
      <c r="U36" s="8">
        <v>0.5</v>
      </c>
      <c r="V36" s="8">
        <v>1.8543536284145088E-4</v>
      </c>
      <c r="W36" s="55">
        <v>0.99932007033624815</v>
      </c>
      <c r="X36" s="46">
        <v>0</v>
      </c>
      <c r="Y36" s="7">
        <v>22</v>
      </c>
      <c r="Z36" s="8">
        <v>0</v>
      </c>
      <c r="AA36" s="8">
        <v>0</v>
      </c>
      <c r="AB36" s="55">
        <v>1.0000000000000002</v>
      </c>
      <c r="AC36" s="46">
        <v>0</v>
      </c>
      <c r="AD36" s="7">
        <v>18</v>
      </c>
      <c r="AE36" s="8">
        <v>0</v>
      </c>
      <c r="AF36" s="8">
        <v>0</v>
      </c>
      <c r="AG36" s="55">
        <v>0.99999999999999989</v>
      </c>
      <c r="AH36" s="46">
        <v>0</v>
      </c>
      <c r="AI36" s="7">
        <v>24</v>
      </c>
      <c r="AJ36" s="8">
        <v>0</v>
      </c>
      <c r="AK36" s="8">
        <v>0</v>
      </c>
      <c r="AL36" s="55">
        <v>0.99999999999999922</v>
      </c>
      <c r="AM36" s="46">
        <v>0</v>
      </c>
      <c r="AN36" s="7">
        <v>29</v>
      </c>
      <c r="AO36" s="8">
        <v>0</v>
      </c>
      <c r="AP36" s="8">
        <v>0</v>
      </c>
      <c r="AQ36" s="55">
        <v>0.99986152750699342</v>
      </c>
      <c r="AR36" s="46">
        <v>0</v>
      </c>
      <c r="AS36" s="7">
        <v>12</v>
      </c>
      <c r="AT36" s="8">
        <v>0</v>
      </c>
      <c r="AU36" s="8">
        <v>0</v>
      </c>
      <c r="AV36" s="55">
        <v>1</v>
      </c>
      <c r="AW36" s="46">
        <v>0</v>
      </c>
      <c r="AX36" s="7">
        <v>23</v>
      </c>
      <c r="AY36" s="8">
        <v>0</v>
      </c>
      <c r="AZ36" s="8">
        <v>0</v>
      </c>
      <c r="BA36" s="55">
        <v>0.99999999999999989</v>
      </c>
      <c r="BB36" s="66"/>
      <c r="BC36" s="11"/>
      <c r="BD36" s="11"/>
      <c r="BE36" s="11"/>
      <c r="BF36" s="9"/>
      <c r="BG36" s="9"/>
      <c r="BH36" s="11"/>
      <c r="BI36" s="11"/>
      <c r="BJ36" s="11"/>
      <c r="BK36" s="9"/>
      <c r="BL36" s="9"/>
      <c r="BM36" s="11"/>
      <c r="BN36" s="11"/>
      <c r="BO36" s="11"/>
      <c r="BP36" s="9"/>
      <c r="BQ36" s="9"/>
      <c r="BR36" s="11"/>
      <c r="BS36" s="11"/>
      <c r="BT36" s="11"/>
      <c r="BU36" s="9"/>
      <c r="BV36" s="9"/>
      <c r="BW36" s="11"/>
      <c r="BX36" s="11"/>
      <c r="BY36" s="11"/>
      <c r="BZ36" s="9"/>
      <c r="CA36" s="9"/>
      <c r="CB36" s="11"/>
      <c r="CC36" s="11"/>
      <c r="CD36" s="11"/>
      <c r="CE36" s="9"/>
      <c r="CF36" s="9"/>
      <c r="CG36" s="11"/>
      <c r="CH36" s="11"/>
      <c r="CI36" s="11"/>
      <c r="CJ36" s="9"/>
      <c r="CK36" s="9"/>
      <c r="CL36" s="11"/>
      <c r="CM36" s="11"/>
      <c r="CN36" s="11"/>
    </row>
    <row r="37" spans="1:92">
      <c r="A37" s="40" t="s">
        <v>51</v>
      </c>
      <c r="B37" s="234">
        <v>221.49382405767568</v>
      </c>
      <c r="C37" s="49">
        <v>36</v>
      </c>
      <c r="D37" s="234">
        <v>9.9176339130302544</v>
      </c>
      <c r="E37" s="12">
        <v>33</v>
      </c>
      <c r="F37" s="8">
        <f t="shared" si="0"/>
        <v>4.4776119402985072E-2</v>
      </c>
      <c r="G37" s="8">
        <f t="shared" si="1"/>
        <v>2.9594767051144984E-5</v>
      </c>
      <c r="H37" s="55">
        <f t="shared" si="2"/>
        <v>0.99997094768216821</v>
      </c>
      <c r="I37" s="243">
        <v>0</v>
      </c>
      <c r="J37" s="12">
        <v>26</v>
      </c>
      <c r="K37" s="13">
        <v>0</v>
      </c>
      <c r="L37" s="8">
        <v>0</v>
      </c>
      <c r="M37" s="55">
        <v>0.99999999999999967</v>
      </c>
      <c r="N37" s="48">
        <v>0</v>
      </c>
      <c r="O37" s="12">
        <v>12</v>
      </c>
      <c r="P37" s="13">
        <v>0</v>
      </c>
      <c r="Q37" s="8">
        <v>0</v>
      </c>
      <c r="R37" s="55">
        <v>0.99999999999999956</v>
      </c>
      <c r="S37" s="48">
        <v>9.9176339130302544</v>
      </c>
      <c r="T37" s="12">
        <v>24</v>
      </c>
      <c r="U37" s="13">
        <v>1</v>
      </c>
      <c r="V37" s="8">
        <v>3.7087072568290177E-4</v>
      </c>
      <c r="W37" s="55">
        <v>0.99969094106193102</v>
      </c>
      <c r="X37" s="48">
        <v>0</v>
      </c>
      <c r="Y37" s="12">
        <v>22</v>
      </c>
      <c r="Z37" s="13">
        <v>0</v>
      </c>
      <c r="AA37" s="8">
        <v>0</v>
      </c>
      <c r="AB37" s="55">
        <v>1.0000000000000002</v>
      </c>
      <c r="AC37" s="48">
        <v>0</v>
      </c>
      <c r="AD37" s="12">
        <v>18</v>
      </c>
      <c r="AE37" s="13">
        <v>0</v>
      </c>
      <c r="AF37" s="8">
        <v>0</v>
      </c>
      <c r="AG37" s="55">
        <v>0.99999999999999989</v>
      </c>
      <c r="AH37" s="48">
        <v>0</v>
      </c>
      <c r="AI37" s="12">
        <v>24</v>
      </c>
      <c r="AJ37" s="13">
        <v>0</v>
      </c>
      <c r="AK37" s="8">
        <v>0</v>
      </c>
      <c r="AL37" s="55">
        <v>0.99999999999999922</v>
      </c>
      <c r="AM37" s="48">
        <v>0</v>
      </c>
      <c r="AN37" s="12">
        <v>29</v>
      </c>
      <c r="AO37" s="13">
        <v>0</v>
      </c>
      <c r="AP37" s="8">
        <v>0</v>
      </c>
      <c r="AQ37" s="55">
        <v>0.99986152750699342</v>
      </c>
      <c r="AR37" s="48">
        <v>0</v>
      </c>
      <c r="AS37" s="12">
        <v>12</v>
      </c>
      <c r="AT37" s="13">
        <v>0</v>
      </c>
      <c r="AU37" s="8">
        <v>0</v>
      </c>
      <c r="AV37" s="55">
        <v>1</v>
      </c>
      <c r="AW37" s="48">
        <v>0</v>
      </c>
      <c r="AX37" s="12">
        <v>23</v>
      </c>
      <c r="AY37" s="13">
        <v>0</v>
      </c>
      <c r="AZ37" s="8">
        <v>0</v>
      </c>
      <c r="BA37" s="55">
        <v>0.99999999999999989</v>
      </c>
      <c r="BB37" s="66"/>
      <c r="BC37" s="11"/>
      <c r="BD37" s="11"/>
      <c r="BE37" s="11"/>
      <c r="BF37" s="9"/>
      <c r="BG37" s="9"/>
      <c r="BH37" s="11"/>
      <c r="BI37" s="11"/>
      <c r="BJ37" s="11"/>
      <c r="BK37" s="9"/>
      <c r="BL37" s="9"/>
      <c r="BM37" s="11"/>
      <c r="BN37" s="11"/>
      <c r="BO37" s="11"/>
      <c r="BP37" s="9"/>
      <c r="BQ37" s="9"/>
      <c r="BR37" s="11"/>
      <c r="BS37" s="11"/>
      <c r="BT37" s="11"/>
      <c r="BU37" s="9"/>
      <c r="BV37" s="9"/>
      <c r="BW37" s="11"/>
      <c r="BX37" s="11"/>
      <c r="BY37" s="11"/>
      <c r="BZ37" s="9"/>
      <c r="CA37" s="9"/>
      <c r="CB37" s="11"/>
      <c r="CC37" s="11"/>
      <c r="CD37" s="11"/>
      <c r="CE37" s="9"/>
      <c r="CF37" s="9"/>
      <c r="CG37" s="11"/>
      <c r="CH37" s="11"/>
      <c r="CI37" s="11"/>
      <c r="CJ37" s="9"/>
      <c r="CK37" s="9"/>
      <c r="CL37" s="11"/>
      <c r="CM37" s="11"/>
      <c r="CN37" s="11"/>
    </row>
    <row r="38" spans="1:92">
      <c r="A38" s="39" t="s">
        <v>52</v>
      </c>
      <c r="B38" s="235">
        <v>47609.601599501737</v>
      </c>
      <c r="C38" s="47">
        <v>24</v>
      </c>
      <c r="D38" s="235">
        <v>8.2646949275252126</v>
      </c>
      <c r="E38" s="7">
        <v>35</v>
      </c>
      <c r="F38" s="8">
        <f t="shared" si="0"/>
        <v>1.7359302850397529E-4</v>
      </c>
      <c r="G38" s="8">
        <f t="shared" si="1"/>
        <v>2.4662305875954155E-5</v>
      </c>
      <c r="H38" s="55">
        <f t="shared" si="2"/>
        <v>0.99999560998804415</v>
      </c>
      <c r="I38" s="244">
        <v>0</v>
      </c>
      <c r="J38" s="7">
        <v>26</v>
      </c>
      <c r="K38" s="8">
        <v>0</v>
      </c>
      <c r="L38" s="8">
        <v>0</v>
      </c>
      <c r="M38" s="55">
        <v>0.99999999999999967</v>
      </c>
      <c r="N38" s="46">
        <v>0</v>
      </c>
      <c r="O38" s="7">
        <v>12</v>
      </c>
      <c r="P38" s="8">
        <v>0</v>
      </c>
      <c r="Q38" s="8">
        <v>0</v>
      </c>
      <c r="R38" s="55">
        <v>0.99999999999999956</v>
      </c>
      <c r="S38" s="46">
        <v>8.2646949275252126</v>
      </c>
      <c r="T38" s="7">
        <v>26</v>
      </c>
      <c r="U38" s="8">
        <v>1</v>
      </c>
      <c r="V38" s="8">
        <v>3.0905893806908483E-4</v>
      </c>
      <c r="W38" s="55">
        <v>1</v>
      </c>
      <c r="X38" s="46">
        <v>0</v>
      </c>
      <c r="Y38" s="7">
        <v>22</v>
      </c>
      <c r="Z38" s="8">
        <v>0</v>
      </c>
      <c r="AA38" s="8">
        <v>0</v>
      </c>
      <c r="AB38" s="55">
        <v>1.0000000000000002</v>
      </c>
      <c r="AC38" s="46">
        <v>0</v>
      </c>
      <c r="AD38" s="7">
        <v>18</v>
      </c>
      <c r="AE38" s="8">
        <v>0</v>
      </c>
      <c r="AF38" s="8">
        <v>0</v>
      </c>
      <c r="AG38" s="55">
        <v>0.99999999999999989</v>
      </c>
      <c r="AH38" s="46">
        <v>0</v>
      </c>
      <c r="AI38" s="7">
        <v>24</v>
      </c>
      <c r="AJ38" s="8">
        <v>0</v>
      </c>
      <c r="AK38" s="8">
        <v>0</v>
      </c>
      <c r="AL38" s="55">
        <v>0.99999999999999922</v>
      </c>
      <c r="AM38" s="46">
        <v>0</v>
      </c>
      <c r="AN38" s="7">
        <v>29</v>
      </c>
      <c r="AO38" s="8">
        <v>0</v>
      </c>
      <c r="AP38" s="8">
        <v>0</v>
      </c>
      <c r="AQ38" s="55">
        <v>0.99986152750699342</v>
      </c>
      <c r="AR38" s="46">
        <v>0</v>
      </c>
      <c r="AS38" s="7">
        <v>12</v>
      </c>
      <c r="AT38" s="8">
        <v>0</v>
      </c>
      <c r="AU38" s="8">
        <v>0</v>
      </c>
      <c r="AV38" s="55">
        <v>1</v>
      </c>
      <c r="AW38" s="46">
        <v>0</v>
      </c>
      <c r="AX38" s="7">
        <v>23</v>
      </c>
      <c r="AY38" s="8">
        <v>0</v>
      </c>
      <c r="AZ38" s="8">
        <v>0</v>
      </c>
      <c r="BA38" s="55">
        <v>0.99999999999999989</v>
      </c>
      <c r="BB38" s="66"/>
      <c r="BC38" s="11"/>
      <c r="BD38" s="11"/>
      <c r="BE38" s="11"/>
      <c r="BF38" s="9"/>
      <c r="BG38" s="9"/>
      <c r="BH38" s="11"/>
      <c r="BI38" s="11"/>
      <c r="BJ38" s="11"/>
      <c r="BK38" s="9"/>
      <c r="BL38" s="9"/>
      <c r="BM38" s="11"/>
      <c r="BN38" s="11"/>
      <c r="BO38" s="11"/>
      <c r="BP38" s="9"/>
      <c r="BQ38" s="9"/>
      <c r="BR38" s="11"/>
      <c r="BS38" s="11"/>
      <c r="BT38" s="11"/>
      <c r="BU38" s="9"/>
      <c r="BV38" s="9"/>
      <c r="BW38" s="11"/>
      <c r="BX38" s="11"/>
      <c r="BY38" s="11"/>
      <c r="BZ38" s="9"/>
      <c r="CA38" s="9"/>
      <c r="CB38" s="11"/>
      <c r="CC38" s="11"/>
      <c r="CD38" s="11"/>
      <c r="CE38" s="9"/>
      <c r="CF38" s="9"/>
      <c r="CG38" s="11"/>
      <c r="CH38" s="11"/>
      <c r="CI38" s="11"/>
      <c r="CJ38" s="9"/>
      <c r="CK38" s="9"/>
      <c r="CL38" s="11"/>
      <c r="CM38" s="11"/>
      <c r="CN38" s="11"/>
    </row>
    <row r="39" spans="1:92" ht="13.8" thickBot="1">
      <c r="A39" s="102" t="s">
        <v>75</v>
      </c>
      <c r="B39" s="236">
        <v>4310.4883015755249</v>
      </c>
      <c r="C39" s="67">
        <v>35</v>
      </c>
      <c r="D39" s="236">
        <v>1.4711564169199745</v>
      </c>
      <c r="E39" s="64">
        <v>36</v>
      </c>
      <c r="F39" s="218">
        <f t="shared" si="0"/>
        <v>3.4129692832764505E-4</v>
      </c>
      <c r="G39" s="218">
        <f t="shared" si="1"/>
        <v>4.3900119561119109E-6</v>
      </c>
      <c r="H39" s="219">
        <f t="shared" si="2"/>
        <v>1.0000000000000002</v>
      </c>
      <c r="I39" s="245">
        <v>0</v>
      </c>
      <c r="J39" s="64">
        <v>26</v>
      </c>
      <c r="K39" s="218">
        <v>0</v>
      </c>
      <c r="L39" s="218">
        <v>0</v>
      </c>
      <c r="M39" s="219">
        <v>0.99999999999999967</v>
      </c>
      <c r="N39" s="217">
        <v>0</v>
      </c>
      <c r="O39" s="64">
        <v>12</v>
      </c>
      <c r="P39" s="218">
        <v>0</v>
      </c>
      <c r="Q39" s="218">
        <v>0</v>
      </c>
      <c r="R39" s="219">
        <v>0.99999999999999956</v>
      </c>
      <c r="S39" s="217">
        <v>0</v>
      </c>
      <c r="T39" s="64">
        <v>35</v>
      </c>
      <c r="U39" s="218">
        <v>0</v>
      </c>
      <c r="V39" s="218">
        <v>0</v>
      </c>
      <c r="W39" s="219">
        <v>1</v>
      </c>
      <c r="X39" s="217">
        <v>0</v>
      </c>
      <c r="Y39" s="64">
        <v>22</v>
      </c>
      <c r="Z39" s="218">
        <v>0</v>
      </c>
      <c r="AA39" s="218">
        <v>0</v>
      </c>
      <c r="AB39" s="219">
        <v>1.0000000000000002</v>
      </c>
      <c r="AC39" s="103">
        <v>0</v>
      </c>
      <c r="AD39" s="105">
        <v>18</v>
      </c>
      <c r="AE39" s="74">
        <v>0</v>
      </c>
      <c r="AF39" s="8">
        <v>0</v>
      </c>
      <c r="AG39" s="55">
        <v>0.99999999999999989</v>
      </c>
      <c r="AH39" s="217">
        <v>0</v>
      </c>
      <c r="AI39" s="64">
        <v>24</v>
      </c>
      <c r="AJ39" s="218">
        <v>0</v>
      </c>
      <c r="AK39" s="218">
        <v>0</v>
      </c>
      <c r="AL39" s="219">
        <v>0.99999999999999922</v>
      </c>
      <c r="AM39" s="217">
        <v>1.4711564169199745</v>
      </c>
      <c r="AN39" s="64">
        <v>28</v>
      </c>
      <c r="AO39" s="218">
        <v>1</v>
      </c>
      <c r="AP39" s="218">
        <v>1.3847249300693657E-4</v>
      </c>
      <c r="AQ39" s="219">
        <v>1.0000000000000004</v>
      </c>
      <c r="AR39" s="217">
        <v>0</v>
      </c>
      <c r="AS39" s="64">
        <v>12</v>
      </c>
      <c r="AT39" s="218">
        <v>0</v>
      </c>
      <c r="AU39" s="218">
        <v>0</v>
      </c>
      <c r="AV39" s="219">
        <v>1</v>
      </c>
      <c r="AW39" s="217">
        <v>0</v>
      </c>
      <c r="AX39" s="64">
        <v>23</v>
      </c>
      <c r="AY39" s="218">
        <v>0</v>
      </c>
      <c r="AZ39" s="218">
        <v>0</v>
      </c>
      <c r="BA39" s="219">
        <v>0.99999999999999989</v>
      </c>
      <c r="BB39" s="66"/>
      <c r="BC39" s="11"/>
      <c r="BD39" s="11"/>
      <c r="BE39" s="11"/>
      <c r="BF39" s="9"/>
      <c r="BG39" s="9"/>
      <c r="BH39" s="11"/>
      <c r="BI39" s="11"/>
      <c r="BJ39" s="11"/>
      <c r="BK39" s="9"/>
      <c r="BL39" s="9"/>
      <c r="BM39" s="11"/>
      <c r="BN39" s="11"/>
      <c r="BO39" s="11"/>
      <c r="BP39" s="9"/>
      <c r="BQ39" s="9"/>
      <c r="BR39" s="11"/>
      <c r="BS39" s="11"/>
      <c r="BT39" s="11"/>
      <c r="BU39" s="9"/>
      <c r="BV39" s="9"/>
      <c r="BW39" s="11"/>
      <c r="BX39" s="11"/>
      <c r="BY39" s="11"/>
      <c r="BZ39" s="9"/>
      <c r="CA39" s="9"/>
      <c r="CB39" s="11"/>
      <c r="CC39" s="11"/>
      <c r="CD39" s="11"/>
      <c r="CE39" s="9"/>
      <c r="CF39" s="9"/>
      <c r="CG39" s="11"/>
      <c r="CH39" s="11"/>
      <c r="CI39" s="11"/>
      <c r="CJ39" s="9"/>
      <c r="CK39" s="9"/>
      <c r="CL39" s="11"/>
      <c r="CM39" s="11"/>
      <c r="CN39" s="11"/>
    </row>
    <row r="40" spans="1:92" ht="13.8" thickBot="1">
      <c r="A40" s="75" t="s">
        <v>53</v>
      </c>
      <c r="B40" s="237">
        <v>13713516.308103874</v>
      </c>
      <c r="C40" s="76"/>
      <c r="D40" s="238">
        <f>SUM(D4:D39)</f>
        <v>335114.44424924284</v>
      </c>
      <c r="E40" s="228"/>
      <c r="F40" s="215">
        <f t="shared" si="0"/>
        <v>2.443679919286712E-2</v>
      </c>
      <c r="G40" s="215">
        <f>SUM(G4:G39)</f>
        <v>1.0000000000000002</v>
      </c>
      <c r="H40" s="228"/>
      <c r="I40" s="246">
        <f>SUM(I4:I39)</f>
        <v>52237.821215473414</v>
      </c>
      <c r="J40" s="77"/>
      <c r="K40" s="78">
        <f>I40/$D$40</f>
        <v>0.15588054204139679</v>
      </c>
      <c r="L40" s="78">
        <v>0.99999999999999967</v>
      </c>
      <c r="M40" s="78"/>
      <c r="N40" s="79">
        <v>34983.805138624157</v>
      </c>
      <c r="O40" s="77"/>
      <c r="P40" s="78">
        <v>0.10439360564418046</v>
      </c>
      <c r="Q40" s="78">
        <v>0.99999999999999956</v>
      </c>
      <c r="R40" s="78"/>
      <c r="S40" s="79">
        <v>26741.484906279533</v>
      </c>
      <c r="T40" s="77"/>
      <c r="U40" s="78">
        <v>7.9798067093731231E-2</v>
      </c>
      <c r="V40" s="78">
        <v>1</v>
      </c>
      <c r="W40" s="78"/>
      <c r="X40" s="79">
        <v>6680.4795371312912</v>
      </c>
      <c r="Y40" s="77"/>
      <c r="Z40" s="78">
        <v>1.9934919702126165E-2</v>
      </c>
      <c r="AA40" s="78">
        <v>1.0000000000000002</v>
      </c>
      <c r="AB40" s="78"/>
      <c r="AC40" s="79">
        <v>175146.60946364066</v>
      </c>
      <c r="AD40" s="77"/>
      <c r="AE40" s="78">
        <v>0.52264715075478696</v>
      </c>
      <c r="AF40" s="78">
        <v>0.99999999999999989</v>
      </c>
      <c r="AG40" s="78"/>
      <c r="AH40" s="79">
        <v>16419.848261870513</v>
      </c>
      <c r="AI40" s="77"/>
      <c r="AJ40" s="78">
        <v>4.8997733591149471E-2</v>
      </c>
      <c r="AK40" s="78">
        <v>0.99999999999999922</v>
      </c>
      <c r="AL40" s="78"/>
      <c r="AM40" s="79">
        <v>10624.178022463126</v>
      </c>
      <c r="AN40" s="77"/>
      <c r="AO40" s="78">
        <v>3.1703133675018036E-2</v>
      </c>
      <c r="AP40" s="78">
        <v>1.0000000000000004</v>
      </c>
      <c r="AQ40" s="78"/>
      <c r="AR40" s="79">
        <v>4001.817611734296</v>
      </c>
      <c r="AS40" s="77"/>
      <c r="AT40" s="78">
        <v>1.1941644654260043E-2</v>
      </c>
      <c r="AU40" s="78">
        <v>1</v>
      </c>
      <c r="AV40" s="78"/>
      <c r="AW40" s="79">
        <v>8278.400092025835</v>
      </c>
      <c r="AX40" s="77"/>
      <c r="AY40" s="78">
        <v>2.4703202843350848E-2</v>
      </c>
      <c r="AZ40" s="78">
        <v>0.99999999999999989</v>
      </c>
      <c r="BA40" s="78"/>
      <c r="BB40" s="78"/>
    </row>
    <row r="41" spans="1:92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</row>
    <row r="43" spans="1:92" s="18" customFormat="1" ht="13.5" customHeight="1"/>
    <row r="44" spans="1:92" s="5" customFormat="1"/>
    <row r="45" spans="1:92" s="5" customFormat="1"/>
    <row r="47" spans="1:92" ht="15" customHeight="1"/>
  </sheetData>
  <mergeCells count="12">
    <mergeCell ref="A2:A3"/>
    <mergeCell ref="AW2:BA2"/>
    <mergeCell ref="B2:C2"/>
    <mergeCell ref="D2:H2"/>
    <mergeCell ref="I2:M2"/>
    <mergeCell ref="N2:R2"/>
    <mergeCell ref="S2:W2"/>
    <mergeCell ref="X2:AB2"/>
    <mergeCell ref="AC2:AG2"/>
    <mergeCell ref="AH2:AL2"/>
    <mergeCell ref="AM2:AQ2"/>
    <mergeCell ref="AR2:AV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B43"/>
  <sheetViews>
    <sheetView workbookViewId="0">
      <pane xSplit="1" ySplit="3" topLeftCell="K19" activePane="bottomRight" state="frozen"/>
      <selection pane="topRight" activeCell="B1" sqref="B1"/>
      <selection pane="bottomLeft" activeCell="A3" sqref="A3"/>
      <selection pane="bottomRight" activeCell="V27" sqref="V27"/>
    </sheetView>
  </sheetViews>
  <sheetFormatPr defaultColWidth="9.109375" defaultRowHeight="13.2"/>
  <cols>
    <col min="1" max="1" width="26.6640625" style="12" customWidth="1"/>
    <col min="2" max="2" width="12.109375" style="12" customWidth="1"/>
    <col min="3" max="3" width="8" style="12" customWidth="1"/>
    <col min="4" max="4" width="7" style="25" customWidth="1"/>
    <col min="5" max="6" width="11.88671875" style="12" customWidth="1"/>
    <col min="7" max="7" width="8.6640625" style="12" customWidth="1"/>
    <col min="8" max="8" width="13" style="12" customWidth="1"/>
    <col min="9" max="9" width="8.5546875" style="12" customWidth="1"/>
    <col min="10" max="11" width="11.88671875" style="12" customWidth="1"/>
    <col min="12" max="12" width="8.6640625" style="12" customWidth="1"/>
    <col min="13" max="13" width="12.109375" style="12" customWidth="1"/>
    <col min="14" max="14" width="8.5546875" style="12" customWidth="1"/>
    <col min="15" max="15" width="7.5546875" style="17" customWidth="1"/>
    <col min="16" max="16" width="11.44140625" style="17" customWidth="1"/>
    <col min="17" max="17" width="9" style="17" customWidth="1"/>
    <col min="18" max="18" width="12.6640625" style="17" customWidth="1"/>
    <col min="19" max="19" width="9" style="31" customWidth="1"/>
    <col min="20" max="20" width="6.88671875" style="12" customWidth="1"/>
    <col min="21" max="21" width="7.88671875" style="12" customWidth="1"/>
    <col min="22" max="22" width="8.44140625" style="12" customWidth="1"/>
    <col min="23" max="23" width="8.33203125" style="12" customWidth="1"/>
    <col min="24" max="24" width="8.5546875" style="25" customWidth="1"/>
    <col min="25" max="25" width="6" style="12" customWidth="1"/>
    <col min="26" max="26" width="7.109375" style="12" customWidth="1"/>
    <col min="27" max="27" width="7.6640625" style="12" customWidth="1"/>
    <col min="28" max="28" width="11.5546875" style="12" customWidth="1"/>
    <col min="29" max="29" width="8.6640625" style="25" customWidth="1"/>
    <col min="30" max="30" width="6.5546875" style="12" customWidth="1"/>
    <col min="31" max="31" width="7" style="12" customWidth="1"/>
    <col min="32" max="32" width="7.44140625" style="12" customWidth="1"/>
    <col min="33" max="33" width="11.33203125" style="12" customWidth="1"/>
    <col min="34" max="34" width="8.6640625" style="25" customWidth="1"/>
    <col min="35" max="35" width="5.6640625" style="12" customWidth="1"/>
    <col min="36" max="36" width="7.44140625" style="12" customWidth="1"/>
    <col min="37" max="37" width="7.88671875" style="12" customWidth="1"/>
    <col min="38" max="38" width="11.33203125" style="12" customWidth="1"/>
    <col min="39" max="39" width="8.44140625" style="25" customWidth="1"/>
    <col min="40" max="40" width="7.33203125" style="12" customWidth="1"/>
    <col min="41" max="41" width="6.5546875" style="12" customWidth="1"/>
    <col min="42" max="42" width="7.44140625" style="12" customWidth="1"/>
    <col min="43" max="43" width="11.33203125" style="12" customWidth="1"/>
    <col min="44" max="44" width="9.33203125" style="25" customWidth="1"/>
    <col min="45" max="45" width="6.88671875" style="12" customWidth="1"/>
    <col min="46" max="48" width="7.44140625" style="12" customWidth="1"/>
    <col min="49" max="49" width="8.44140625" style="25" customWidth="1"/>
    <col min="50" max="50" width="6.44140625" style="12" customWidth="1"/>
    <col min="51" max="51" width="7.88671875" style="12" customWidth="1"/>
    <col min="52" max="53" width="11.33203125" style="12" customWidth="1"/>
    <col min="54" max="54" width="6" style="12" customWidth="1"/>
    <col min="55" max="56" width="9.109375" style="12"/>
    <col min="57" max="57" width="4" style="12" customWidth="1"/>
    <col min="58" max="58" width="25.88671875" style="12" customWidth="1"/>
    <col min="59" max="59" width="10.88671875" style="12" customWidth="1"/>
    <col min="60" max="60" width="21" style="12" customWidth="1"/>
    <col min="61" max="61" width="12.88671875" style="12" customWidth="1"/>
    <col min="62" max="62" width="9" style="12" customWidth="1"/>
    <col min="63" max="63" width="7" style="12" customWidth="1"/>
    <col min="64" max="64" width="9" style="12" customWidth="1"/>
    <col min="65" max="65" width="7.44140625" style="12" customWidth="1"/>
    <col min="66" max="66" width="9" style="12" customWidth="1"/>
    <col min="67" max="67" width="6.44140625" style="12" customWidth="1"/>
    <col min="68" max="68" width="9" style="12" customWidth="1"/>
    <col min="69" max="69" width="7.44140625" style="12" customWidth="1"/>
    <col min="70" max="70" width="9" style="12" customWidth="1"/>
    <col min="71" max="71" width="6.44140625" style="12" customWidth="1"/>
    <col min="72" max="72" width="9" style="12" customWidth="1"/>
    <col min="73" max="73" width="7.44140625" style="12" customWidth="1"/>
    <col min="74" max="74" width="9" style="12" customWidth="1"/>
    <col min="75" max="75" width="7.44140625" style="12" customWidth="1"/>
    <col min="76" max="76" width="9" style="12" customWidth="1"/>
    <col min="77" max="77" width="7.44140625" style="12" customWidth="1"/>
    <col min="78" max="78" width="9" style="12" customWidth="1"/>
    <col min="79" max="16384" width="9.109375" style="12"/>
  </cols>
  <sheetData>
    <row r="1" spans="1:54" ht="13.8" thickBot="1">
      <c r="A1" s="40" t="s">
        <v>287</v>
      </c>
      <c r="B1" s="419"/>
      <c r="C1" s="420"/>
      <c r="D1" s="421"/>
      <c r="E1" s="198"/>
      <c r="F1" s="198"/>
      <c r="G1" s="198"/>
      <c r="H1" s="420"/>
      <c r="I1" s="419"/>
      <c r="J1" s="198"/>
      <c r="K1" s="198"/>
      <c r="L1" s="198"/>
      <c r="M1" s="420"/>
      <c r="N1" s="419"/>
      <c r="O1" s="43"/>
      <c r="P1" s="43"/>
      <c r="Q1" s="43"/>
      <c r="R1" s="413"/>
      <c r="S1" s="422"/>
      <c r="T1" s="198"/>
      <c r="U1" s="198"/>
      <c r="V1" s="198"/>
      <c r="W1" s="420"/>
      <c r="X1" s="421"/>
      <c r="Y1" s="198"/>
      <c r="Z1" s="198"/>
      <c r="AA1" s="198"/>
      <c r="AB1" s="420"/>
      <c r="AC1" s="421"/>
      <c r="AD1" s="198"/>
      <c r="AE1" s="198"/>
      <c r="AF1" s="198"/>
      <c r="AG1" s="420"/>
      <c r="AH1" s="423"/>
      <c r="AL1" s="40"/>
      <c r="AM1" s="421"/>
      <c r="AN1" s="198"/>
      <c r="AO1" s="198"/>
      <c r="AP1" s="198"/>
      <c r="AQ1" s="420"/>
      <c r="AR1" s="421"/>
      <c r="AS1" s="198"/>
      <c r="AT1" s="198"/>
      <c r="AU1" s="198"/>
      <c r="AV1" s="420"/>
      <c r="AW1" s="421"/>
      <c r="AX1" s="198"/>
      <c r="AY1" s="198"/>
      <c r="AZ1" s="198"/>
      <c r="BA1" s="420"/>
      <c r="BB1" s="182"/>
    </row>
    <row r="2" spans="1:54" s="129" customFormat="1" ht="18.75" customHeight="1">
      <c r="A2" s="683" t="s">
        <v>0</v>
      </c>
      <c r="B2" s="694" t="s">
        <v>1</v>
      </c>
      <c r="C2" s="696"/>
      <c r="D2" s="694" t="s">
        <v>54</v>
      </c>
      <c r="E2" s="695"/>
      <c r="F2" s="695"/>
      <c r="G2" s="695"/>
      <c r="H2" s="696"/>
      <c r="I2" s="694" t="s">
        <v>3</v>
      </c>
      <c r="J2" s="695"/>
      <c r="K2" s="695"/>
      <c r="L2" s="695"/>
      <c r="M2" s="696"/>
      <c r="N2" s="694" t="s">
        <v>55</v>
      </c>
      <c r="O2" s="695"/>
      <c r="P2" s="695"/>
      <c r="Q2" s="695"/>
      <c r="R2" s="696"/>
      <c r="S2" s="694" t="s">
        <v>56</v>
      </c>
      <c r="T2" s="695"/>
      <c r="U2" s="695"/>
      <c r="V2" s="695"/>
      <c r="W2" s="696"/>
      <c r="X2" s="694" t="s">
        <v>57</v>
      </c>
      <c r="Y2" s="695"/>
      <c r="Z2" s="695"/>
      <c r="AA2" s="695"/>
      <c r="AB2" s="697"/>
      <c r="AC2" s="694" t="s">
        <v>58</v>
      </c>
      <c r="AD2" s="695"/>
      <c r="AE2" s="695"/>
      <c r="AF2" s="695"/>
      <c r="AG2" s="696"/>
      <c r="AH2" s="698" t="s">
        <v>59</v>
      </c>
      <c r="AI2" s="699"/>
      <c r="AJ2" s="699"/>
      <c r="AK2" s="699"/>
      <c r="AL2" s="700"/>
      <c r="AM2" s="694" t="s">
        <v>9</v>
      </c>
      <c r="AN2" s="695"/>
      <c r="AO2" s="695"/>
      <c r="AP2" s="695"/>
      <c r="AQ2" s="696"/>
      <c r="AR2" s="694" t="s">
        <v>60</v>
      </c>
      <c r="AS2" s="695"/>
      <c r="AT2" s="695"/>
      <c r="AU2" s="695"/>
      <c r="AV2" s="697"/>
      <c r="AW2" s="694" t="s">
        <v>61</v>
      </c>
      <c r="AX2" s="695"/>
      <c r="AY2" s="695"/>
      <c r="AZ2" s="695"/>
      <c r="BA2" s="696"/>
      <c r="BB2" s="178"/>
    </row>
    <row r="3" spans="1:54" s="5" customFormat="1" ht="81" customHeight="1" thickBot="1">
      <c r="A3" s="683"/>
      <c r="B3" s="131" t="s">
        <v>12</v>
      </c>
      <c r="C3" s="132" t="s">
        <v>13</v>
      </c>
      <c r="D3" s="131" t="s">
        <v>15</v>
      </c>
      <c r="E3" s="143" t="s">
        <v>14</v>
      </c>
      <c r="F3" s="143" t="s">
        <v>16</v>
      </c>
      <c r="G3" s="144" t="s">
        <v>17</v>
      </c>
      <c r="H3" s="145" t="s">
        <v>18</v>
      </c>
      <c r="I3" s="131" t="s">
        <v>62</v>
      </c>
      <c r="J3" s="143" t="s">
        <v>14</v>
      </c>
      <c r="K3" s="143" t="s">
        <v>19</v>
      </c>
      <c r="L3" s="144" t="s">
        <v>20</v>
      </c>
      <c r="M3" s="145" t="s">
        <v>21</v>
      </c>
      <c r="N3" s="131" t="s">
        <v>62</v>
      </c>
      <c r="O3" s="143" t="s">
        <v>14</v>
      </c>
      <c r="P3" s="143" t="s">
        <v>19</v>
      </c>
      <c r="Q3" s="144" t="s">
        <v>20</v>
      </c>
      <c r="R3" s="145" t="s">
        <v>21</v>
      </c>
      <c r="S3" s="131" t="s">
        <v>62</v>
      </c>
      <c r="T3" s="143" t="s">
        <v>14</v>
      </c>
      <c r="U3" s="143" t="s">
        <v>19</v>
      </c>
      <c r="V3" s="144" t="s">
        <v>20</v>
      </c>
      <c r="W3" s="145" t="s">
        <v>21</v>
      </c>
      <c r="X3" s="131" t="s">
        <v>62</v>
      </c>
      <c r="Y3" s="143" t="s">
        <v>14</v>
      </c>
      <c r="Z3" s="143" t="s">
        <v>63</v>
      </c>
      <c r="AA3" s="144" t="s">
        <v>20</v>
      </c>
      <c r="AB3" s="172" t="s">
        <v>21</v>
      </c>
      <c r="AC3" s="44" t="s">
        <v>62</v>
      </c>
      <c r="AD3" s="4" t="s">
        <v>14</v>
      </c>
      <c r="AE3" s="4" t="s">
        <v>63</v>
      </c>
      <c r="AF3" s="5" t="s">
        <v>20</v>
      </c>
      <c r="AG3" s="54" t="s">
        <v>21</v>
      </c>
      <c r="AH3" s="41" t="s">
        <v>62</v>
      </c>
      <c r="AI3" s="4" t="s">
        <v>14</v>
      </c>
      <c r="AJ3" s="4" t="s">
        <v>63</v>
      </c>
      <c r="AK3" s="5" t="s">
        <v>20</v>
      </c>
      <c r="AL3" s="177" t="s">
        <v>21</v>
      </c>
      <c r="AM3" s="131" t="s">
        <v>62</v>
      </c>
      <c r="AN3" s="143" t="s">
        <v>14</v>
      </c>
      <c r="AO3" s="143" t="s">
        <v>63</v>
      </c>
      <c r="AP3" s="144" t="s">
        <v>20</v>
      </c>
      <c r="AQ3" s="145" t="s">
        <v>21</v>
      </c>
      <c r="AR3" s="131" t="s">
        <v>62</v>
      </c>
      <c r="AS3" s="143" t="s">
        <v>14</v>
      </c>
      <c r="AT3" s="143" t="s">
        <v>63</v>
      </c>
      <c r="AU3" s="144" t="s">
        <v>20</v>
      </c>
      <c r="AV3" s="172" t="s">
        <v>21</v>
      </c>
      <c r="AW3" s="131" t="s">
        <v>62</v>
      </c>
      <c r="AX3" s="143" t="s">
        <v>14</v>
      </c>
      <c r="AY3" s="143" t="s">
        <v>63</v>
      </c>
      <c r="AZ3" s="144" t="s">
        <v>20</v>
      </c>
      <c r="BA3" s="145" t="s">
        <v>21</v>
      </c>
      <c r="BB3" s="179"/>
    </row>
    <row r="4" spans="1:54" s="7" customFormat="1">
      <c r="A4" s="81" t="s">
        <v>22</v>
      </c>
      <c r="B4" s="135">
        <v>2527354</v>
      </c>
      <c r="C4" s="136">
        <v>2</v>
      </c>
      <c r="D4" s="151">
        <v>1</v>
      </c>
      <c r="E4" s="141">
        <v>123093</v>
      </c>
      <c r="F4" s="142">
        <v>4.8704297063252716E-2</v>
      </c>
      <c r="G4" s="142">
        <v>0.4341782242476403</v>
      </c>
      <c r="H4" s="152">
        <v>0.4341782242476403</v>
      </c>
      <c r="I4" s="160">
        <v>1</v>
      </c>
      <c r="J4" s="130">
        <v>10761</v>
      </c>
      <c r="K4" s="142">
        <v>8.7421705539713873E-2</v>
      </c>
      <c r="L4" s="142">
        <v>0.37049406093992082</v>
      </c>
      <c r="M4" s="152">
        <v>0.37049406093992082</v>
      </c>
      <c r="N4" s="167">
        <v>2</v>
      </c>
      <c r="O4" s="166">
        <v>8755</v>
      </c>
      <c r="P4" s="142">
        <v>7.1125084285865156E-2</v>
      </c>
      <c r="Q4" s="142">
        <v>0.32427126930627059</v>
      </c>
      <c r="R4" s="152">
        <v>0.32427126930627059</v>
      </c>
      <c r="S4" s="160">
        <v>2</v>
      </c>
      <c r="T4" s="130">
        <v>6584</v>
      </c>
      <c r="U4" s="142">
        <v>5.348801312828512E-2</v>
      </c>
      <c r="V4" s="142">
        <v>0.24386088373643469</v>
      </c>
      <c r="W4" s="152">
        <v>0.24386088373643469</v>
      </c>
      <c r="X4" s="159">
        <v>1</v>
      </c>
      <c r="Y4" s="130">
        <v>1903</v>
      </c>
      <c r="Z4" s="142">
        <v>1.545985555636795E-2</v>
      </c>
      <c r="AA4" s="142">
        <v>0.17851782363977486</v>
      </c>
      <c r="AB4" s="173">
        <v>0.17851782363977486</v>
      </c>
      <c r="AC4" s="163">
        <v>1</v>
      </c>
      <c r="AD4" s="19">
        <v>82717</v>
      </c>
      <c r="AE4" s="21">
        <v>0.67198784658753952</v>
      </c>
      <c r="AF4" s="21">
        <v>0.61990017686381482</v>
      </c>
      <c r="AG4" s="158">
        <v>0.61990017686381482</v>
      </c>
      <c r="AH4" s="146">
        <v>4</v>
      </c>
      <c r="AI4" s="19">
        <v>1210</v>
      </c>
      <c r="AJ4" s="21">
        <v>9.8299659606963848E-3</v>
      </c>
      <c r="AK4" s="21">
        <v>9.9326875718272867E-2</v>
      </c>
      <c r="AL4" s="176">
        <v>9.9326875718272867E-2</v>
      </c>
      <c r="AM4" s="151">
        <v>2</v>
      </c>
      <c r="AN4" s="130">
        <v>6510</v>
      </c>
      <c r="AO4" s="142">
        <v>5.2886841656308643E-2</v>
      </c>
      <c r="AP4" s="142">
        <v>0.25251153950583766</v>
      </c>
      <c r="AQ4" s="152">
        <v>0.25251153950583766</v>
      </c>
      <c r="AR4" s="159">
        <v>1</v>
      </c>
      <c r="AS4" s="130">
        <v>4554</v>
      </c>
      <c r="AT4" s="142">
        <v>3.6996417342984575E-2</v>
      </c>
      <c r="AU4" s="142">
        <v>0.43537284894837475</v>
      </c>
      <c r="AV4" s="173">
        <v>0.43537284894837475</v>
      </c>
      <c r="AW4" s="160">
        <v>15</v>
      </c>
      <c r="AX4" s="180">
        <v>99</v>
      </c>
      <c r="AY4" s="142">
        <v>8.0426994223879505E-4</v>
      </c>
      <c r="AZ4" s="142">
        <v>1.2459098917694438E-2</v>
      </c>
      <c r="BA4" s="152">
        <v>1.2459098917694438E-2</v>
      </c>
      <c r="BB4" s="181"/>
    </row>
    <row r="5" spans="1:54">
      <c r="A5" s="80" t="s">
        <v>23</v>
      </c>
      <c r="B5" s="137">
        <v>4518297</v>
      </c>
      <c r="C5" s="138">
        <v>1</v>
      </c>
      <c r="D5" s="153">
        <v>2</v>
      </c>
      <c r="E5" s="20">
        <v>69626</v>
      </c>
      <c r="F5" s="26">
        <v>1.5409788245438491E-2</v>
      </c>
      <c r="G5" s="26">
        <v>0.245587426104378</v>
      </c>
      <c r="H5" s="154">
        <v>0.6797656503520183</v>
      </c>
      <c r="I5" s="161">
        <v>2</v>
      </c>
      <c r="J5" s="19">
        <v>7140</v>
      </c>
      <c r="K5" s="26">
        <v>0.10254789877344669</v>
      </c>
      <c r="L5" s="26">
        <v>0.24582544327767258</v>
      </c>
      <c r="M5" s="154">
        <v>0.61631950421759341</v>
      </c>
      <c r="N5" s="168">
        <v>3</v>
      </c>
      <c r="O5" s="22">
        <v>2054</v>
      </c>
      <c r="P5" s="26">
        <v>2.9500473960876683E-2</v>
      </c>
      <c r="Q5" s="26">
        <v>7.6076891736730989E-2</v>
      </c>
      <c r="R5" s="154">
        <v>0.40034816104300158</v>
      </c>
      <c r="S5" s="161">
        <v>1</v>
      </c>
      <c r="T5" s="19">
        <v>8093</v>
      </c>
      <c r="U5" s="26">
        <v>0.1162353143940482</v>
      </c>
      <c r="V5" s="26">
        <v>0.29975184266083926</v>
      </c>
      <c r="W5" s="154">
        <v>0.54361272639727398</v>
      </c>
      <c r="X5" s="147">
        <v>5</v>
      </c>
      <c r="Y5" s="19">
        <v>816</v>
      </c>
      <c r="Z5" s="26">
        <v>1.171975985982248E-2</v>
      </c>
      <c r="AA5" s="26">
        <v>7.6547842401500935E-2</v>
      </c>
      <c r="AB5" s="174">
        <v>0.25506566604127578</v>
      </c>
      <c r="AC5" s="161">
        <v>2</v>
      </c>
      <c r="AD5" s="19">
        <v>33600</v>
      </c>
      <c r="AE5" s="26">
        <v>0.48257834716916093</v>
      </c>
      <c r="AF5" s="26">
        <v>0.25180610929584218</v>
      </c>
      <c r="AG5" s="154">
        <v>0.87170628615965695</v>
      </c>
      <c r="AH5" s="147">
        <v>2</v>
      </c>
      <c r="AI5" s="19">
        <v>1958</v>
      </c>
      <c r="AJ5" s="26">
        <v>2.8121678683250509E-2</v>
      </c>
      <c r="AK5" s="26">
        <v>0.16072894434411428</v>
      </c>
      <c r="AL5" s="174">
        <v>0.26005582006238714</v>
      </c>
      <c r="AM5" s="153">
        <v>1</v>
      </c>
      <c r="AN5" s="19">
        <v>12227</v>
      </c>
      <c r="AO5" s="26">
        <v>0.17560968603682534</v>
      </c>
      <c r="AP5" s="26">
        <v>0.47426399286296111</v>
      </c>
      <c r="AQ5" s="154">
        <v>0.72677553236879877</v>
      </c>
      <c r="AR5" s="147">
        <v>2</v>
      </c>
      <c r="AS5" s="19">
        <v>2265</v>
      </c>
      <c r="AT5" s="26">
        <v>3.2530951081492544E-2</v>
      </c>
      <c r="AU5" s="26">
        <v>0.21653919694072657</v>
      </c>
      <c r="AV5" s="174">
        <v>0.65191204588910134</v>
      </c>
      <c r="AW5" s="161">
        <v>2</v>
      </c>
      <c r="AX5" s="23">
        <v>1473</v>
      </c>
      <c r="AY5" s="26">
        <v>2.1155890041076611E-2</v>
      </c>
      <c r="AZ5" s="26">
        <v>0.18537628995721117</v>
      </c>
      <c r="BA5" s="154">
        <v>0.19783538887490562</v>
      </c>
      <c r="BB5" s="182"/>
    </row>
    <row r="6" spans="1:54" s="28" customFormat="1">
      <c r="A6" s="133" t="s">
        <v>64</v>
      </c>
      <c r="B6" s="137">
        <v>1562328</v>
      </c>
      <c r="C6" s="139">
        <v>5</v>
      </c>
      <c r="D6" s="155">
        <v>3</v>
      </c>
      <c r="E6" s="20">
        <v>29068</v>
      </c>
      <c r="F6" s="27">
        <v>1.860556810093655E-2</v>
      </c>
      <c r="G6" s="27">
        <v>0.10252973461066354</v>
      </c>
      <c r="H6" s="156">
        <v>0.78229538496268181</v>
      </c>
      <c r="I6" s="162">
        <v>5</v>
      </c>
      <c r="J6" s="19">
        <v>1369</v>
      </c>
      <c r="K6" s="27">
        <v>4.7096463464978672E-2</v>
      </c>
      <c r="L6" s="27">
        <v>4.7133757961783443E-2</v>
      </c>
      <c r="M6" s="156">
        <v>0.66345326217937683</v>
      </c>
      <c r="N6" s="169">
        <v>1</v>
      </c>
      <c r="O6" s="22">
        <v>13157</v>
      </c>
      <c r="P6" s="27">
        <v>0.45262831980184393</v>
      </c>
      <c r="Q6" s="27">
        <v>0.48731434497573983</v>
      </c>
      <c r="R6" s="156">
        <v>0.88766250601874142</v>
      </c>
      <c r="S6" s="162">
        <v>3</v>
      </c>
      <c r="T6" s="19">
        <v>3497</v>
      </c>
      <c r="U6" s="27">
        <v>0.120304114490161</v>
      </c>
      <c r="V6" s="27">
        <v>0.12952331567835845</v>
      </c>
      <c r="W6" s="156">
        <v>0.67313604207563249</v>
      </c>
      <c r="X6" s="148">
        <v>3</v>
      </c>
      <c r="Y6" s="19">
        <v>1564</v>
      </c>
      <c r="Z6" s="27">
        <v>5.3804871336177243E-2</v>
      </c>
      <c r="AA6" s="27">
        <v>0.14671669793621014</v>
      </c>
      <c r="AB6" s="175">
        <v>0.4017823639774859</v>
      </c>
      <c r="AC6" s="162">
        <v>5</v>
      </c>
      <c r="AD6" s="19">
        <v>2499</v>
      </c>
      <c r="AE6" s="27">
        <v>8.5970827026283198E-2</v>
      </c>
      <c r="AF6" s="27">
        <v>1.8728079378878264E-2</v>
      </c>
      <c r="AG6" s="156">
        <v>0.89043436553853517</v>
      </c>
      <c r="AH6" s="148">
        <v>1</v>
      </c>
      <c r="AI6" s="19">
        <v>3863</v>
      </c>
      <c r="AJ6" s="27">
        <v>0.132895280033026</v>
      </c>
      <c r="AK6" s="27">
        <v>0.31710720735511411</v>
      </c>
      <c r="AL6" s="175">
        <v>0.57716302741750125</v>
      </c>
      <c r="AM6" s="155">
        <v>5</v>
      </c>
      <c r="AN6" s="19">
        <v>1312</v>
      </c>
      <c r="AO6" s="27">
        <v>4.5135544241089856E-2</v>
      </c>
      <c r="AP6" s="27">
        <v>5.0890190450331642E-2</v>
      </c>
      <c r="AQ6" s="156">
        <v>0.77766572281913038</v>
      </c>
      <c r="AR6" s="148">
        <v>4</v>
      </c>
      <c r="AS6" s="19">
        <v>748</v>
      </c>
      <c r="AT6" s="27">
        <v>2.5732764552084765E-2</v>
      </c>
      <c r="AU6" s="27">
        <v>7.1510516252390063E-2</v>
      </c>
      <c r="AV6" s="175">
        <v>0.72342256214149137</v>
      </c>
      <c r="AW6" s="162">
        <v>4</v>
      </c>
      <c r="AX6" s="23">
        <v>1059</v>
      </c>
      <c r="AY6" s="27">
        <v>3.6431815054355304E-2</v>
      </c>
      <c r="AZ6" s="27">
        <v>0.13327460357412535</v>
      </c>
      <c r="BA6" s="156">
        <v>0.33110999244903094</v>
      </c>
      <c r="BB6" s="183"/>
    </row>
    <row r="7" spans="1:54">
      <c r="A7" s="80" t="s">
        <v>24</v>
      </c>
      <c r="B7" s="137">
        <v>1676453</v>
      </c>
      <c r="C7" s="138">
        <v>4</v>
      </c>
      <c r="D7" s="153">
        <v>4</v>
      </c>
      <c r="E7" s="20">
        <v>11366</v>
      </c>
      <c r="F7" s="26">
        <v>6.7797904265732472E-3</v>
      </c>
      <c r="G7" s="26">
        <v>4.0090579454548018E-2</v>
      </c>
      <c r="H7" s="154">
        <v>0.82238596441722978</v>
      </c>
      <c r="I7" s="161">
        <v>6</v>
      </c>
      <c r="J7" s="19">
        <v>1080</v>
      </c>
      <c r="K7" s="26">
        <v>9.5020235790955476E-2</v>
      </c>
      <c r="L7" s="26">
        <v>3.7183680495782405E-2</v>
      </c>
      <c r="M7" s="154">
        <v>0.70063694267515919</v>
      </c>
      <c r="N7" s="168">
        <v>5</v>
      </c>
      <c r="O7" s="22">
        <v>638</v>
      </c>
      <c r="P7" s="26">
        <v>5.6132324476508885E-2</v>
      </c>
      <c r="Q7" s="26">
        <v>2.3630504833512353E-2</v>
      </c>
      <c r="R7" s="154">
        <v>0.91129301085225378</v>
      </c>
      <c r="S7" s="161">
        <v>4</v>
      </c>
      <c r="T7" s="19">
        <v>1800</v>
      </c>
      <c r="U7" s="26">
        <v>0.15836705965159248</v>
      </c>
      <c r="V7" s="26">
        <v>6.6669135893921996E-2</v>
      </c>
      <c r="W7" s="154">
        <v>0.73980517796955447</v>
      </c>
      <c r="X7" s="147">
        <v>2</v>
      </c>
      <c r="Y7" s="19">
        <v>1800</v>
      </c>
      <c r="Z7" s="26">
        <v>0.15836705965159248</v>
      </c>
      <c r="AA7" s="26">
        <v>0.16885553470919323</v>
      </c>
      <c r="AB7" s="174">
        <v>0.57063789868667913</v>
      </c>
      <c r="AC7" s="161">
        <v>13</v>
      </c>
      <c r="AD7" s="19">
        <v>348</v>
      </c>
      <c r="AE7" s="26">
        <v>3.0617631532641212E-2</v>
      </c>
      <c r="AF7" s="26">
        <v>2.6079918462783656E-3</v>
      </c>
      <c r="AG7" s="154">
        <v>0.89304235738481352</v>
      </c>
      <c r="AH7" s="147">
        <v>3</v>
      </c>
      <c r="AI7" s="19">
        <v>1756</v>
      </c>
      <c r="AJ7" s="26">
        <v>0.15449586486010911</v>
      </c>
      <c r="AK7" s="26">
        <v>0.14414710228205549</v>
      </c>
      <c r="AL7" s="174">
        <v>0.72131012969955677</v>
      </c>
      <c r="AM7" s="153">
        <v>3</v>
      </c>
      <c r="AN7" s="19">
        <v>2106</v>
      </c>
      <c r="AO7" s="26">
        <v>0.18528945979236319</v>
      </c>
      <c r="AP7" s="26">
        <v>8.1688064853962225E-2</v>
      </c>
      <c r="AQ7" s="154">
        <v>0.85935378767309256</v>
      </c>
      <c r="AR7" s="147">
        <v>5</v>
      </c>
      <c r="AS7" s="19">
        <v>735</v>
      </c>
      <c r="AT7" s="26">
        <v>6.4666549357733596E-2</v>
      </c>
      <c r="AU7" s="26">
        <v>7.0267686424474188E-2</v>
      </c>
      <c r="AV7" s="174">
        <v>0.79369024856596559</v>
      </c>
      <c r="AW7" s="161">
        <v>3</v>
      </c>
      <c r="AX7" s="23">
        <v>1103</v>
      </c>
      <c r="AY7" s="26">
        <v>9.7043814886503613E-2</v>
      </c>
      <c r="AZ7" s="26">
        <v>0.13881198087087843</v>
      </c>
      <c r="BA7" s="154">
        <v>0.46992197331990937</v>
      </c>
      <c r="BB7" s="182"/>
    </row>
    <row r="8" spans="1:54" s="28" customFormat="1">
      <c r="A8" s="133" t="s">
        <v>65</v>
      </c>
      <c r="B8" s="137">
        <v>37968</v>
      </c>
      <c r="C8" s="139">
        <v>26</v>
      </c>
      <c r="D8" s="155">
        <v>5</v>
      </c>
      <c r="E8" s="20">
        <v>9011</v>
      </c>
      <c r="F8" s="27">
        <v>0.23733143699957859</v>
      </c>
      <c r="G8" s="27">
        <v>3.1783935550319567E-2</v>
      </c>
      <c r="H8" s="156">
        <v>0.85416989996754933</v>
      </c>
      <c r="I8" s="162">
        <v>7</v>
      </c>
      <c r="J8" s="19">
        <v>959</v>
      </c>
      <c r="K8" s="27">
        <v>0.10642547996892687</v>
      </c>
      <c r="L8" s="27">
        <v>3.3017731106903078E-2</v>
      </c>
      <c r="M8" s="156">
        <v>0.73365467378206228</v>
      </c>
      <c r="N8" s="169">
        <v>7</v>
      </c>
      <c r="O8" s="22">
        <v>444</v>
      </c>
      <c r="P8" s="27">
        <v>4.9273110642547996E-2</v>
      </c>
      <c r="Q8" s="27">
        <v>1.6445053520500758E-2</v>
      </c>
      <c r="R8" s="156">
        <v>0.92773806437275452</v>
      </c>
      <c r="S8" s="162">
        <v>7</v>
      </c>
      <c r="T8" s="19">
        <v>1006</v>
      </c>
      <c r="U8" s="27">
        <v>0.11164132726667407</v>
      </c>
      <c r="V8" s="27">
        <v>3.7260639282936402E-2</v>
      </c>
      <c r="W8" s="156">
        <v>0.77706581725249091</v>
      </c>
      <c r="X8" s="148">
        <v>14</v>
      </c>
      <c r="Y8" s="19">
        <v>190</v>
      </c>
      <c r="Z8" s="27">
        <v>2.1085340139829097E-2</v>
      </c>
      <c r="AA8" s="27">
        <v>1.7823639774859287E-2</v>
      </c>
      <c r="AB8" s="175">
        <v>0.58846153846153837</v>
      </c>
      <c r="AC8" s="162">
        <v>6</v>
      </c>
      <c r="AD8" s="19">
        <v>2180</v>
      </c>
      <c r="AE8" s="27">
        <v>0.24192653423593385</v>
      </c>
      <c r="AF8" s="27">
        <v>1.6337420186456428E-2</v>
      </c>
      <c r="AG8" s="156">
        <v>0.90937977757126998</v>
      </c>
      <c r="AH8" s="148">
        <v>9</v>
      </c>
      <c r="AI8" s="19">
        <v>184</v>
      </c>
      <c r="AJ8" s="27">
        <v>2.041948729330818E-2</v>
      </c>
      <c r="AK8" s="27">
        <v>1.5104252175340666E-2</v>
      </c>
      <c r="AL8" s="175">
        <v>0.73641438187489738</v>
      </c>
      <c r="AM8" s="155">
        <v>4</v>
      </c>
      <c r="AN8" s="19">
        <v>1637</v>
      </c>
      <c r="AO8" s="27">
        <v>0.18166685162579069</v>
      </c>
      <c r="AP8" s="27">
        <v>6.3496373298165321E-2</v>
      </c>
      <c r="AQ8" s="156">
        <v>0.92285016097125783</v>
      </c>
      <c r="AR8" s="148">
        <v>3</v>
      </c>
      <c r="AS8" s="19">
        <v>934</v>
      </c>
      <c r="AT8" s="27">
        <v>0.10365109310842303</v>
      </c>
      <c r="AU8" s="27">
        <v>8.9292543021032511E-2</v>
      </c>
      <c r="AV8" s="175">
        <v>0.88298279158699811</v>
      </c>
      <c r="AW8" s="162">
        <v>1</v>
      </c>
      <c r="AX8" s="23">
        <v>1477</v>
      </c>
      <c r="AY8" s="27">
        <v>0.16391077571856619</v>
      </c>
      <c r="AZ8" s="27">
        <v>0.18587968789327963</v>
      </c>
      <c r="BA8" s="156">
        <v>0.65580166121318895</v>
      </c>
      <c r="BB8" s="183"/>
    </row>
    <row r="9" spans="1:54">
      <c r="A9" s="80" t="s">
        <v>26</v>
      </c>
      <c r="B9" s="137">
        <v>723550</v>
      </c>
      <c r="C9" s="138">
        <v>6</v>
      </c>
      <c r="D9" s="153">
        <v>6</v>
      </c>
      <c r="E9" s="20">
        <v>7508</v>
      </c>
      <c r="F9" s="26">
        <v>1.0376615299564646E-2</v>
      </c>
      <c r="G9" s="26">
        <v>2.6482497848385231E-2</v>
      </c>
      <c r="H9" s="154">
        <v>0.88065239781593452</v>
      </c>
      <c r="I9" s="161">
        <v>9</v>
      </c>
      <c r="J9" s="19">
        <v>864</v>
      </c>
      <c r="K9" s="26">
        <v>0.11507725093233884</v>
      </c>
      <c r="L9" s="26">
        <v>2.9746944396625924E-2</v>
      </c>
      <c r="M9" s="154">
        <v>0.76340161817868823</v>
      </c>
      <c r="N9" s="168">
        <v>6</v>
      </c>
      <c r="O9" s="22">
        <v>456</v>
      </c>
      <c r="P9" s="26">
        <v>6.0735215769845495E-2</v>
      </c>
      <c r="Q9" s="26">
        <v>1.688951442646024E-2</v>
      </c>
      <c r="R9" s="154">
        <v>0.94462757879921477</v>
      </c>
      <c r="S9" s="161">
        <v>12</v>
      </c>
      <c r="T9" s="19">
        <v>170</v>
      </c>
      <c r="U9" s="26">
        <v>2.2642514651038892E-2</v>
      </c>
      <c r="V9" s="26">
        <v>6.296529501092633E-3</v>
      </c>
      <c r="W9" s="154">
        <v>0.78336234675358352</v>
      </c>
      <c r="X9" s="147">
        <v>7</v>
      </c>
      <c r="Y9" s="19">
        <v>574</v>
      </c>
      <c r="Z9" s="26">
        <v>7.6451784762919556E-2</v>
      </c>
      <c r="AA9" s="26">
        <v>5.3846153846153849E-2</v>
      </c>
      <c r="AB9" s="174">
        <v>0.64230769230769225</v>
      </c>
      <c r="AC9" s="161">
        <v>3</v>
      </c>
      <c r="AD9" s="19">
        <v>4736</v>
      </c>
      <c r="AE9" s="26">
        <v>0.63079381992541295</v>
      </c>
      <c r="AF9" s="26">
        <v>3.5492670643604424E-2</v>
      </c>
      <c r="AG9" s="154">
        <v>0.94487244821487437</v>
      </c>
      <c r="AH9" s="147">
        <v>13</v>
      </c>
      <c r="AI9" s="19">
        <v>135</v>
      </c>
      <c r="AJ9" s="26">
        <v>1.7980820458177945E-2</v>
      </c>
      <c r="AK9" s="26">
        <v>1.1081924150385815E-2</v>
      </c>
      <c r="AL9" s="174">
        <v>0.74749630602528316</v>
      </c>
      <c r="AM9" s="153">
        <v>6</v>
      </c>
      <c r="AN9" s="19">
        <v>573</v>
      </c>
      <c r="AO9" s="26">
        <v>7.6318593500266388E-2</v>
      </c>
      <c r="AP9" s="26">
        <v>2.222567006710368E-2</v>
      </c>
      <c r="AQ9" s="154">
        <v>0.94507583103836146</v>
      </c>
      <c r="AR9" s="149"/>
      <c r="AS9" s="19">
        <v>0</v>
      </c>
      <c r="AT9" s="26">
        <v>0</v>
      </c>
      <c r="AU9" s="26">
        <v>0</v>
      </c>
      <c r="AV9" s="174">
        <v>0.88298279158699811</v>
      </c>
      <c r="AW9" s="164"/>
      <c r="AX9" s="23">
        <v>0</v>
      </c>
      <c r="AY9" s="26">
        <v>0</v>
      </c>
      <c r="AZ9" s="26">
        <v>0</v>
      </c>
      <c r="BA9" s="154">
        <v>0.65580166121318895</v>
      </c>
      <c r="BB9" s="182"/>
    </row>
    <row r="10" spans="1:54" s="7" customFormat="1">
      <c r="A10" s="81" t="s">
        <v>25</v>
      </c>
      <c r="B10" s="137">
        <v>15244</v>
      </c>
      <c r="C10" s="140">
        <v>32</v>
      </c>
      <c r="D10" s="157">
        <v>7</v>
      </c>
      <c r="E10" s="20">
        <v>5776</v>
      </c>
      <c r="F10" s="21">
        <v>0.37890317501967985</v>
      </c>
      <c r="G10" s="21">
        <v>2.0373322798651186E-2</v>
      </c>
      <c r="H10" s="158">
        <v>0.90102572061458575</v>
      </c>
      <c r="I10" s="163">
        <v>3</v>
      </c>
      <c r="J10" s="19">
        <v>2291</v>
      </c>
      <c r="K10" s="21">
        <v>0.39664127423822715</v>
      </c>
      <c r="L10" s="21">
        <v>7.887760371836805E-2</v>
      </c>
      <c r="M10" s="158">
        <v>0.84227922189705628</v>
      </c>
      <c r="N10" s="170">
        <v>4</v>
      </c>
      <c r="O10" s="22">
        <v>850</v>
      </c>
      <c r="P10" s="21">
        <v>0.14716066481994461</v>
      </c>
      <c r="Q10" s="21">
        <v>3.1482647505463167E-2</v>
      </c>
      <c r="R10" s="158">
        <v>0.97611022630467792</v>
      </c>
      <c r="S10" s="163">
        <v>19</v>
      </c>
      <c r="T10" s="19">
        <v>50</v>
      </c>
      <c r="U10" s="21">
        <v>8.6565096952908593E-3</v>
      </c>
      <c r="V10" s="21">
        <v>1.8519204414978333E-3</v>
      </c>
      <c r="W10" s="158">
        <v>0.78521426719508136</v>
      </c>
      <c r="X10" s="146">
        <v>4</v>
      </c>
      <c r="Y10" s="19">
        <v>861</v>
      </c>
      <c r="Z10" s="21">
        <v>0.14906509695290859</v>
      </c>
      <c r="AA10" s="21">
        <v>8.0769230769230774E-2</v>
      </c>
      <c r="AB10" s="176">
        <v>0.72307692307692306</v>
      </c>
      <c r="AC10" s="163">
        <v>14</v>
      </c>
      <c r="AD10" s="19">
        <v>167</v>
      </c>
      <c r="AE10" s="21">
        <v>2.891274238227147E-2</v>
      </c>
      <c r="AF10" s="21">
        <v>1.2515363170358823E-3</v>
      </c>
      <c r="AG10" s="158">
        <v>0.94612398453191027</v>
      </c>
      <c r="AH10" s="146">
        <v>6</v>
      </c>
      <c r="AI10" s="19">
        <v>582</v>
      </c>
      <c r="AJ10" s="21">
        <v>0.10076177285318559</v>
      </c>
      <c r="AK10" s="21">
        <v>4.7775406337218849E-2</v>
      </c>
      <c r="AL10" s="176">
        <v>0.79527171236250205</v>
      </c>
      <c r="AM10" s="157">
        <v>8</v>
      </c>
      <c r="AN10" s="19">
        <v>168</v>
      </c>
      <c r="AO10" s="21">
        <v>2.9085872576177285E-2</v>
      </c>
      <c r="AP10" s="21">
        <v>6.5164268259571001E-3</v>
      </c>
      <c r="AQ10" s="158">
        <v>0.95159225786431856</v>
      </c>
      <c r="AR10" s="146">
        <v>6</v>
      </c>
      <c r="AS10" s="19">
        <v>576</v>
      </c>
      <c r="AT10" s="21">
        <v>9.9722991689750698E-2</v>
      </c>
      <c r="AU10" s="21">
        <v>5.5066921606118549E-2</v>
      </c>
      <c r="AV10" s="176">
        <v>0.9380497131931167</v>
      </c>
      <c r="AW10" s="163">
        <v>7</v>
      </c>
      <c r="AX10" s="23">
        <v>231</v>
      </c>
      <c r="AY10" s="21">
        <v>3.9993074792243767E-2</v>
      </c>
      <c r="AZ10" s="21">
        <v>2.9071230807953687E-2</v>
      </c>
      <c r="BA10" s="158">
        <v>0.68487289202114265</v>
      </c>
      <c r="BB10" s="181"/>
    </row>
    <row r="11" spans="1:54">
      <c r="A11" s="80" t="s">
        <v>31</v>
      </c>
      <c r="B11" s="137">
        <v>107095</v>
      </c>
      <c r="C11" s="138">
        <v>18</v>
      </c>
      <c r="D11" s="153">
        <v>8</v>
      </c>
      <c r="E11" s="20">
        <v>5147</v>
      </c>
      <c r="F11" s="26">
        <v>4.8060133526308418E-2</v>
      </c>
      <c r="G11" s="26">
        <v>1.815469052019696E-2</v>
      </c>
      <c r="H11" s="154">
        <v>0.91918041113478266</v>
      </c>
      <c r="I11" s="161">
        <v>8</v>
      </c>
      <c r="J11" s="19">
        <v>902</v>
      </c>
      <c r="K11" s="26">
        <v>0.17524771711676704</v>
      </c>
      <c r="L11" s="26">
        <v>3.1055259080736787E-2</v>
      </c>
      <c r="M11" s="154">
        <v>0.87333448097779309</v>
      </c>
      <c r="N11" s="168"/>
      <c r="O11" s="22">
        <v>0</v>
      </c>
      <c r="P11" s="26">
        <v>0</v>
      </c>
      <c r="Q11" s="26">
        <v>0</v>
      </c>
      <c r="R11" s="154">
        <v>0.97611022630467792</v>
      </c>
      <c r="S11" s="161">
        <v>14</v>
      </c>
      <c r="T11" s="19">
        <v>157</v>
      </c>
      <c r="U11" s="26">
        <v>3.0503205750922868E-2</v>
      </c>
      <c r="V11" s="26">
        <v>5.8150301863031965E-3</v>
      </c>
      <c r="W11" s="154">
        <v>0.79102929738138461</v>
      </c>
      <c r="X11" s="147">
        <v>6</v>
      </c>
      <c r="Y11" s="19">
        <v>695</v>
      </c>
      <c r="Z11" s="26">
        <v>0.13503011462988149</v>
      </c>
      <c r="AA11" s="26">
        <v>6.5196998123827399E-2</v>
      </c>
      <c r="AB11" s="174">
        <v>0.78827392120075046</v>
      </c>
      <c r="AC11" s="161">
        <v>4</v>
      </c>
      <c r="AD11" s="19">
        <v>3299</v>
      </c>
      <c r="AE11" s="26">
        <v>0.64095589663881869</v>
      </c>
      <c r="AF11" s="26">
        <v>2.4723462933541173E-2</v>
      </c>
      <c r="AG11" s="154">
        <v>0.97084744746545149</v>
      </c>
      <c r="AH11" s="147">
        <v>16</v>
      </c>
      <c r="AI11" s="19">
        <v>54</v>
      </c>
      <c r="AJ11" s="26">
        <v>1.0491548474839713E-2</v>
      </c>
      <c r="AK11" s="26">
        <v>4.4327696601543258E-3</v>
      </c>
      <c r="AL11" s="174">
        <v>0.79970448202265643</v>
      </c>
      <c r="AM11" s="153">
        <v>16</v>
      </c>
      <c r="AN11" s="19">
        <v>28</v>
      </c>
      <c r="AO11" s="26">
        <v>5.4400621721391101E-3</v>
      </c>
      <c r="AP11" s="26">
        <v>1.0860711376595167E-3</v>
      </c>
      <c r="AQ11" s="154">
        <v>0.95267832900197802</v>
      </c>
      <c r="AR11" s="149"/>
      <c r="AS11" s="19">
        <v>0</v>
      </c>
      <c r="AT11" s="26">
        <v>0</v>
      </c>
      <c r="AU11" s="26">
        <v>0</v>
      </c>
      <c r="AV11" s="174">
        <v>0.9380497131931167</v>
      </c>
      <c r="AW11" s="161">
        <v>19</v>
      </c>
      <c r="AX11" s="23">
        <v>12</v>
      </c>
      <c r="AY11" s="26">
        <v>2.3314552166310474E-3</v>
      </c>
      <c r="AZ11" s="26">
        <v>1.5101938082053865E-3</v>
      </c>
      <c r="BA11" s="154">
        <v>0.68638308582934804</v>
      </c>
      <c r="BB11" s="182"/>
    </row>
    <row r="12" spans="1:54" s="7" customFormat="1">
      <c r="A12" s="81" t="s">
        <v>41</v>
      </c>
      <c r="B12" s="137">
        <v>48216</v>
      </c>
      <c r="C12" s="140">
        <v>24</v>
      </c>
      <c r="D12" s="157">
        <v>9</v>
      </c>
      <c r="E12" s="20">
        <v>3707</v>
      </c>
      <c r="F12" s="21">
        <v>7.6883192301310771E-2</v>
      </c>
      <c r="G12" s="21">
        <v>1.307546876984071E-2</v>
      </c>
      <c r="H12" s="158">
        <v>0.93225587990462333</v>
      </c>
      <c r="I12" s="163">
        <v>4</v>
      </c>
      <c r="J12" s="19">
        <v>1593</v>
      </c>
      <c r="K12" s="21">
        <v>0.42972754248718642</v>
      </c>
      <c r="L12" s="21">
        <v>5.4845928731279046E-2</v>
      </c>
      <c r="M12" s="158">
        <v>0.92818040970907212</v>
      </c>
      <c r="N12" s="170">
        <v>8</v>
      </c>
      <c r="O12" s="22">
        <v>357</v>
      </c>
      <c r="P12" s="21">
        <v>9.6304289182627456E-2</v>
      </c>
      <c r="Q12" s="21">
        <v>1.322271195229453E-2</v>
      </c>
      <c r="R12" s="158">
        <v>0.98933293825697244</v>
      </c>
      <c r="S12" s="165"/>
      <c r="T12" s="19">
        <v>0</v>
      </c>
      <c r="U12" s="21">
        <v>0</v>
      </c>
      <c r="V12" s="21">
        <v>0</v>
      </c>
      <c r="W12" s="158">
        <v>0.79102929738138461</v>
      </c>
      <c r="X12" s="146">
        <v>10</v>
      </c>
      <c r="Y12" s="19">
        <v>306</v>
      </c>
      <c r="Z12" s="21">
        <v>8.2546533585109258E-2</v>
      </c>
      <c r="AA12" s="21">
        <v>2.8705440900562852E-2</v>
      </c>
      <c r="AB12" s="176">
        <v>0.81697936210131328</v>
      </c>
      <c r="AC12" s="163">
        <v>9</v>
      </c>
      <c r="AD12" s="19">
        <v>564</v>
      </c>
      <c r="AE12" s="21">
        <v>0.15214459131373079</v>
      </c>
      <c r="AF12" s="21">
        <v>4.2267454060373509E-3</v>
      </c>
      <c r="AG12" s="158">
        <v>0.97507419287148889</v>
      </c>
      <c r="AH12" s="146">
        <v>8</v>
      </c>
      <c r="AI12" s="19">
        <v>318</v>
      </c>
      <c r="AJ12" s="21">
        <v>8.578365254923119E-2</v>
      </c>
      <c r="AK12" s="21">
        <v>2.6104087998686586E-2</v>
      </c>
      <c r="AL12" s="176">
        <v>0.825808570021343</v>
      </c>
      <c r="AM12" s="157">
        <v>25</v>
      </c>
      <c r="AN12" s="19">
        <v>14</v>
      </c>
      <c r="AO12" s="21">
        <v>3.7766387914755866E-3</v>
      </c>
      <c r="AP12" s="21">
        <v>5.4303556882975834E-4</v>
      </c>
      <c r="AQ12" s="158">
        <v>0.95322136457080775</v>
      </c>
      <c r="AR12" s="146">
        <v>7</v>
      </c>
      <c r="AS12" s="19">
        <v>426</v>
      </c>
      <c r="AT12" s="21">
        <v>0.11491772322632857</v>
      </c>
      <c r="AU12" s="21">
        <v>4.0726577437858506E-2</v>
      </c>
      <c r="AV12" s="176">
        <v>0.97877629063097515</v>
      </c>
      <c r="AW12" s="163">
        <v>13</v>
      </c>
      <c r="AX12" s="23">
        <v>129</v>
      </c>
      <c r="AY12" s="21">
        <v>3.4799028864310765E-2</v>
      </c>
      <c r="AZ12" s="21">
        <v>1.6234583438207904E-2</v>
      </c>
      <c r="BA12" s="158">
        <v>0.70261766926755598</v>
      </c>
      <c r="BB12" s="181"/>
    </row>
    <row r="13" spans="1:54">
      <c r="A13" s="80" t="s">
        <v>28</v>
      </c>
      <c r="B13" s="137">
        <v>512795</v>
      </c>
      <c r="C13" s="138">
        <v>8</v>
      </c>
      <c r="D13" s="153">
        <v>10</v>
      </c>
      <c r="E13" s="20">
        <v>3134</v>
      </c>
      <c r="F13" s="26">
        <v>6.1116040523016019E-3</v>
      </c>
      <c r="G13" s="26">
        <v>1.1054361781678118E-2</v>
      </c>
      <c r="H13" s="154">
        <v>0.9433102416863014</v>
      </c>
      <c r="I13" s="161">
        <v>15</v>
      </c>
      <c r="J13" s="19">
        <v>150</v>
      </c>
      <c r="K13" s="26">
        <v>4.7862156987874924E-2</v>
      </c>
      <c r="L13" s="26">
        <v>5.1644000688586674E-3</v>
      </c>
      <c r="M13" s="154">
        <v>0.93334480977793077</v>
      </c>
      <c r="N13" s="168">
        <v>9</v>
      </c>
      <c r="O13" s="22">
        <v>117</v>
      </c>
      <c r="P13" s="26">
        <v>3.7332482450542437E-2</v>
      </c>
      <c r="Q13" s="26">
        <v>4.3334938331049296E-3</v>
      </c>
      <c r="R13" s="154">
        <v>0.99366643209007732</v>
      </c>
      <c r="S13" s="161">
        <v>11</v>
      </c>
      <c r="T13" s="19">
        <v>252</v>
      </c>
      <c r="U13" s="26">
        <v>8.0408423739629864E-2</v>
      </c>
      <c r="V13" s="26">
        <v>9.33367902514908E-3</v>
      </c>
      <c r="W13" s="154">
        <v>0.80036297640653364</v>
      </c>
      <c r="X13" s="147">
        <v>8</v>
      </c>
      <c r="Y13" s="19">
        <v>550</v>
      </c>
      <c r="Z13" s="26">
        <v>0.17549457562220805</v>
      </c>
      <c r="AA13" s="26">
        <v>5.1594746716697934E-2</v>
      </c>
      <c r="AB13" s="174">
        <v>0.86857410881801123</v>
      </c>
      <c r="AC13" s="161">
        <v>7</v>
      </c>
      <c r="AD13" s="19">
        <v>900</v>
      </c>
      <c r="AE13" s="26">
        <v>0.28717294192724951</v>
      </c>
      <c r="AF13" s="26">
        <v>6.7448064989957734E-3</v>
      </c>
      <c r="AG13" s="154">
        <v>0.98181899937048467</v>
      </c>
      <c r="AH13" s="147">
        <v>15</v>
      </c>
      <c r="AI13" s="19">
        <v>100</v>
      </c>
      <c r="AJ13" s="26">
        <v>3.1908104658583278E-2</v>
      </c>
      <c r="AK13" s="26">
        <v>8.2088327039894927E-3</v>
      </c>
      <c r="AL13" s="174">
        <v>0.83401740272533254</v>
      </c>
      <c r="AM13" s="153">
        <v>17</v>
      </c>
      <c r="AN13" s="19">
        <v>26</v>
      </c>
      <c r="AO13" s="26">
        <v>8.2961072112316524E-3</v>
      </c>
      <c r="AP13" s="26">
        <v>1.008494627826694E-3</v>
      </c>
      <c r="AQ13" s="154">
        <v>0.95422985919863446</v>
      </c>
      <c r="AR13" s="147">
        <v>11</v>
      </c>
      <c r="AS13" s="19">
        <v>9</v>
      </c>
      <c r="AT13" s="26">
        <v>2.8717294192724951E-3</v>
      </c>
      <c r="AU13" s="26">
        <v>8.6042065009560233E-4</v>
      </c>
      <c r="AV13" s="174">
        <v>0.97963671128107077</v>
      </c>
      <c r="AW13" s="161">
        <v>5</v>
      </c>
      <c r="AX13" s="23">
        <v>1030</v>
      </c>
      <c r="AY13" s="26">
        <v>0.32865347798340777</v>
      </c>
      <c r="AZ13" s="26">
        <v>0.129624968537629</v>
      </c>
      <c r="BA13" s="154">
        <v>0.83224263780518504</v>
      </c>
      <c r="BB13" s="182"/>
    </row>
    <row r="14" spans="1:54" s="7" customFormat="1">
      <c r="A14" s="81" t="s">
        <v>66</v>
      </c>
      <c r="B14" s="137">
        <v>382627</v>
      </c>
      <c r="C14" s="140">
        <v>11</v>
      </c>
      <c r="D14" s="157">
        <v>11</v>
      </c>
      <c r="E14" s="20">
        <v>2638</v>
      </c>
      <c r="F14" s="21">
        <v>6.8944428908571534E-3</v>
      </c>
      <c r="G14" s="21">
        <v>9.3048520676665206E-3</v>
      </c>
      <c r="H14" s="158">
        <v>0.95261509375396791</v>
      </c>
      <c r="I14" s="163">
        <v>13</v>
      </c>
      <c r="J14" s="19">
        <v>343</v>
      </c>
      <c r="K14" s="21">
        <v>0.13002274450341167</v>
      </c>
      <c r="L14" s="21">
        <v>1.1809261490790153E-2</v>
      </c>
      <c r="M14" s="158">
        <v>0.94515407126872097</v>
      </c>
      <c r="N14" s="170">
        <v>12</v>
      </c>
      <c r="O14" s="22">
        <v>29</v>
      </c>
      <c r="P14" s="21">
        <v>1.0993176648976498E-2</v>
      </c>
      <c r="Q14" s="21">
        <v>1.0741138560687433E-3</v>
      </c>
      <c r="R14" s="158">
        <v>0.99474054594614603</v>
      </c>
      <c r="S14" s="163">
        <v>9</v>
      </c>
      <c r="T14" s="19">
        <v>646</v>
      </c>
      <c r="U14" s="21">
        <v>0.24488248673237301</v>
      </c>
      <c r="V14" s="21">
        <v>2.3926812104152005E-2</v>
      </c>
      <c r="W14" s="158">
        <v>0.82428978851068568</v>
      </c>
      <c r="X14" s="146">
        <v>11</v>
      </c>
      <c r="Y14" s="19">
        <v>268</v>
      </c>
      <c r="Z14" s="21">
        <v>0.10159211523881728</v>
      </c>
      <c r="AA14" s="21">
        <v>2.5140712945590993E-2</v>
      </c>
      <c r="AB14" s="176">
        <v>0.89371482176360217</v>
      </c>
      <c r="AC14" s="163">
        <v>12</v>
      </c>
      <c r="AD14" s="19">
        <v>372</v>
      </c>
      <c r="AE14" s="21">
        <v>0.14101592115238817</v>
      </c>
      <c r="AF14" s="21">
        <v>2.7878533529182531E-3</v>
      </c>
      <c r="AG14" s="158">
        <v>0.98460685272340287</v>
      </c>
      <c r="AH14" s="146">
        <v>12</v>
      </c>
      <c r="AI14" s="19">
        <v>136</v>
      </c>
      <c r="AJ14" s="21">
        <v>5.1554207733131158E-2</v>
      </c>
      <c r="AK14" s="21">
        <v>1.1164012477425709E-2</v>
      </c>
      <c r="AL14" s="176">
        <v>0.84518141520275825</v>
      </c>
      <c r="AM14" s="157">
        <v>7</v>
      </c>
      <c r="AN14" s="19">
        <v>453</v>
      </c>
      <c r="AO14" s="21">
        <v>0.17172100075815011</v>
      </c>
      <c r="AP14" s="21">
        <v>1.7571079477134325E-2</v>
      </c>
      <c r="AQ14" s="158">
        <v>0.97180093867576878</v>
      </c>
      <c r="AR14" s="146">
        <v>8</v>
      </c>
      <c r="AS14" s="19">
        <v>136</v>
      </c>
      <c r="AT14" s="21">
        <v>5.1554207733131158E-2</v>
      </c>
      <c r="AU14" s="21">
        <v>1.3001912045889101E-2</v>
      </c>
      <c r="AV14" s="176">
        <v>0.99263862332695985</v>
      </c>
      <c r="AW14" s="163">
        <v>6</v>
      </c>
      <c r="AX14" s="23">
        <v>255</v>
      </c>
      <c r="AY14" s="21">
        <v>9.6664139499620924E-2</v>
      </c>
      <c r="AZ14" s="21">
        <v>3.2091618424364463E-2</v>
      </c>
      <c r="BA14" s="158">
        <v>0.86433425622954951</v>
      </c>
      <c r="BB14" s="181"/>
    </row>
    <row r="15" spans="1:54">
      <c r="A15" s="80" t="s">
        <v>67</v>
      </c>
      <c r="B15" s="137">
        <v>42072</v>
      </c>
      <c r="C15" s="138">
        <v>25</v>
      </c>
      <c r="D15" s="153">
        <v>12</v>
      </c>
      <c r="E15" s="20">
        <v>2380</v>
      </c>
      <c r="F15" s="26">
        <v>5.6569690055143562E-2</v>
      </c>
      <c r="G15" s="26">
        <v>8.3948248373943591E-3</v>
      </c>
      <c r="H15" s="154">
        <v>0.96100991859136231</v>
      </c>
      <c r="I15" s="161">
        <v>11</v>
      </c>
      <c r="J15" s="19">
        <v>391</v>
      </c>
      <c r="K15" s="26">
        <v>0.16428571428571428</v>
      </c>
      <c r="L15" s="26">
        <v>1.3461869512824926E-2</v>
      </c>
      <c r="M15" s="154">
        <v>0.95861594078154588</v>
      </c>
      <c r="N15" s="168">
        <v>10</v>
      </c>
      <c r="O15" s="22">
        <v>102</v>
      </c>
      <c r="P15" s="26">
        <v>4.2857142857142858E-2</v>
      </c>
      <c r="Q15" s="26">
        <v>3.77791770065558E-3</v>
      </c>
      <c r="R15" s="154">
        <v>0.99851846364680164</v>
      </c>
      <c r="S15" s="161">
        <v>8</v>
      </c>
      <c r="T15" s="19">
        <v>765</v>
      </c>
      <c r="U15" s="26">
        <v>0.32142857142857145</v>
      </c>
      <c r="V15" s="26">
        <v>2.8334382754916849E-2</v>
      </c>
      <c r="W15" s="154">
        <v>0.85262417126560253</v>
      </c>
      <c r="X15" s="147">
        <v>15</v>
      </c>
      <c r="Y15" s="19">
        <v>122</v>
      </c>
      <c r="Z15" s="26">
        <v>5.1260504201680671E-2</v>
      </c>
      <c r="AA15" s="26">
        <v>1.1444652908067543E-2</v>
      </c>
      <c r="AB15" s="174">
        <v>0.90515947467166968</v>
      </c>
      <c r="AC15" s="161">
        <v>10</v>
      </c>
      <c r="AD15" s="19">
        <v>542</v>
      </c>
      <c r="AE15" s="26">
        <v>0.22773109243697479</v>
      </c>
      <c r="AF15" s="26">
        <v>4.0618723582841213E-3</v>
      </c>
      <c r="AG15" s="154">
        <v>0.98866872508168702</v>
      </c>
      <c r="AH15" s="147">
        <v>11</v>
      </c>
      <c r="AI15" s="19">
        <v>137</v>
      </c>
      <c r="AJ15" s="26">
        <v>5.756302521008403E-2</v>
      </c>
      <c r="AK15" s="26">
        <v>1.1246100804465605E-2</v>
      </c>
      <c r="AL15" s="174">
        <v>0.85642751600722389</v>
      </c>
      <c r="AM15" s="153">
        <v>10</v>
      </c>
      <c r="AN15" s="19">
        <v>105</v>
      </c>
      <c r="AO15" s="26">
        <v>4.4117647058823532E-2</v>
      </c>
      <c r="AP15" s="26">
        <v>4.0727667662231876E-3</v>
      </c>
      <c r="AQ15" s="154">
        <v>0.97587370544199192</v>
      </c>
      <c r="AR15" s="147">
        <v>10</v>
      </c>
      <c r="AS15" s="19">
        <v>30</v>
      </c>
      <c r="AT15" s="26">
        <v>1.2605042016806723E-2</v>
      </c>
      <c r="AU15" s="26">
        <v>2.8680688336520078E-3</v>
      </c>
      <c r="AV15" s="174">
        <v>0.99550669216061183</v>
      </c>
      <c r="AW15" s="161">
        <v>9</v>
      </c>
      <c r="AX15" s="23">
        <v>186</v>
      </c>
      <c r="AY15" s="26">
        <v>7.8151260504201681E-2</v>
      </c>
      <c r="AZ15" s="26">
        <v>2.3408004027183488E-2</v>
      </c>
      <c r="BA15" s="154">
        <v>0.88774226025673297</v>
      </c>
      <c r="BB15" s="182"/>
    </row>
    <row r="16" spans="1:54" s="7" customFormat="1">
      <c r="A16" s="81" t="s">
        <v>30</v>
      </c>
      <c r="B16" s="137">
        <v>383408</v>
      </c>
      <c r="C16" s="140">
        <v>10</v>
      </c>
      <c r="D16" s="157">
        <v>13</v>
      </c>
      <c r="E16" s="20">
        <v>2013</v>
      </c>
      <c r="F16" s="21">
        <v>5.2502816842632388E-3</v>
      </c>
      <c r="G16" s="21">
        <v>7.1003287385188428E-3</v>
      </c>
      <c r="H16" s="158">
        <v>0.96811024732988116</v>
      </c>
      <c r="I16" s="163">
        <v>10</v>
      </c>
      <c r="J16" s="19">
        <v>459</v>
      </c>
      <c r="K16" s="21">
        <v>0.22801788375558868</v>
      </c>
      <c r="L16" s="21">
        <v>1.5803064210707523E-2</v>
      </c>
      <c r="M16" s="158">
        <v>0.97441900499225342</v>
      </c>
      <c r="N16" s="170">
        <v>13</v>
      </c>
      <c r="O16" s="22">
        <v>10</v>
      </c>
      <c r="P16" s="21">
        <v>4.9677098857426726E-3</v>
      </c>
      <c r="Q16" s="21">
        <v>3.7038408829956663E-4</v>
      </c>
      <c r="R16" s="158">
        <v>0.99888884773510123</v>
      </c>
      <c r="S16" s="163">
        <v>16</v>
      </c>
      <c r="T16" s="19">
        <v>112</v>
      </c>
      <c r="U16" s="21">
        <v>5.5638350720317933E-2</v>
      </c>
      <c r="V16" s="21">
        <v>4.1483017889551461E-3</v>
      </c>
      <c r="W16" s="158">
        <v>0.85677247305455773</v>
      </c>
      <c r="X16" s="146">
        <v>12</v>
      </c>
      <c r="Y16" s="19">
        <v>206</v>
      </c>
      <c r="Z16" s="21">
        <v>0.10233482364629906</v>
      </c>
      <c r="AA16" s="21">
        <v>1.9324577861163227E-2</v>
      </c>
      <c r="AB16" s="176">
        <v>0.92448405253283295</v>
      </c>
      <c r="AC16" s="163">
        <v>8</v>
      </c>
      <c r="AD16" s="19">
        <v>793</v>
      </c>
      <c r="AE16" s="21">
        <v>0.39393939393939392</v>
      </c>
      <c r="AF16" s="21">
        <v>5.9429239485596095E-3</v>
      </c>
      <c r="AG16" s="158">
        <v>0.99461164903024668</v>
      </c>
      <c r="AH16" s="146">
        <v>7</v>
      </c>
      <c r="AI16" s="19">
        <v>382</v>
      </c>
      <c r="AJ16" s="21">
        <v>0.18976651763537009</v>
      </c>
      <c r="AK16" s="21">
        <v>3.1357740929239861E-2</v>
      </c>
      <c r="AL16" s="176">
        <v>0.88778525693646371</v>
      </c>
      <c r="AM16" s="157">
        <v>20</v>
      </c>
      <c r="AN16" s="19">
        <v>19</v>
      </c>
      <c r="AO16" s="21">
        <v>9.4386487829110789E-3</v>
      </c>
      <c r="AP16" s="21">
        <v>7.3697684341181486E-4</v>
      </c>
      <c r="AQ16" s="158">
        <v>0.97661068228540371</v>
      </c>
      <c r="AR16" s="146">
        <v>12</v>
      </c>
      <c r="AS16" s="19">
        <v>8</v>
      </c>
      <c r="AT16" s="21">
        <v>3.9741679085941381E-3</v>
      </c>
      <c r="AU16" s="21">
        <v>7.6481835564053537E-4</v>
      </c>
      <c r="AV16" s="176">
        <v>0.9962715105162524</v>
      </c>
      <c r="AW16" s="163">
        <v>17</v>
      </c>
      <c r="AX16" s="23">
        <v>24</v>
      </c>
      <c r="AY16" s="21">
        <v>1.1922503725782414E-2</v>
      </c>
      <c r="AZ16" s="21">
        <v>3.0203876164107729E-3</v>
      </c>
      <c r="BA16" s="158">
        <v>0.89076264787314374</v>
      </c>
      <c r="BB16" s="181"/>
    </row>
    <row r="17" spans="1:54">
      <c r="A17" s="80" t="s">
        <v>68</v>
      </c>
      <c r="B17" s="137">
        <v>1866310</v>
      </c>
      <c r="C17" s="138">
        <v>3</v>
      </c>
      <c r="D17" s="153">
        <v>14</v>
      </c>
      <c r="E17" s="20">
        <v>1815</v>
      </c>
      <c r="F17" s="26">
        <v>9.725072469203937E-4</v>
      </c>
      <c r="G17" s="26">
        <v>6.4019357478448582E-3</v>
      </c>
      <c r="H17" s="154">
        <v>0.97451218307772602</v>
      </c>
      <c r="I17" s="164"/>
      <c r="J17" s="19">
        <v>0</v>
      </c>
      <c r="K17" s="26">
        <v>0</v>
      </c>
      <c r="L17" s="26">
        <v>0</v>
      </c>
      <c r="M17" s="154">
        <v>0.97441900499225342</v>
      </c>
      <c r="N17" s="168"/>
      <c r="O17" s="22">
        <v>0</v>
      </c>
      <c r="P17" s="26">
        <v>0</v>
      </c>
      <c r="Q17" s="26">
        <v>0</v>
      </c>
      <c r="R17" s="154">
        <v>0.99888884773510123</v>
      </c>
      <c r="S17" s="161">
        <v>5</v>
      </c>
      <c r="T17" s="19">
        <v>1485</v>
      </c>
      <c r="U17" s="26">
        <v>0.81818181818181823</v>
      </c>
      <c r="V17" s="26">
        <v>5.5002037112485649E-2</v>
      </c>
      <c r="W17" s="154">
        <v>0.91177451016704336</v>
      </c>
      <c r="X17" s="149"/>
      <c r="Y17" s="19">
        <v>0</v>
      </c>
      <c r="Z17" s="26">
        <v>0</v>
      </c>
      <c r="AA17" s="26">
        <v>0</v>
      </c>
      <c r="AB17" s="174">
        <v>0.92448405253283295</v>
      </c>
      <c r="AC17" s="164"/>
      <c r="AD17" s="19">
        <v>0</v>
      </c>
      <c r="AE17" s="26">
        <v>0</v>
      </c>
      <c r="AF17" s="26">
        <v>0</v>
      </c>
      <c r="AG17" s="154">
        <v>0.99461164903024668</v>
      </c>
      <c r="AH17" s="147">
        <v>10</v>
      </c>
      <c r="AI17" s="19">
        <v>165</v>
      </c>
      <c r="AJ17" s="26">
        <v>9.0909090909090912E-2</v>
      </c>
      <c r="AK17" s="26">
        <v>1.3544573961582663E-2</v>
      </c>
      <c r="AL17" s="174">
        <v>0.90132983089804641</v>
      </c>
      <c r="AM17" s="164"/>
      <c r="AN17" s="19">
        <v>0</v>
      </c>
      <c r="AO17" s="26">
        <v>0</v>
      </c>
      <c r="AP17" s="26">
        <v>0</v>
      </c>
      <c r="AQ17" s="154">
        <v>0.97661068228540371</v>
      </c>
      <c r="AR17" s="149"/>
      <c r="AS17" s="19">
        <v>0</v>
      </c>
      <c r="AT17" s="26">
        <v>0</v>
      </c>
      <c r="AU17" s="26">
        <v>0</v>
      </c>
      <c r="AV17" s="174">
        <v>0.9962715105162524</v>
      </c>
      <c r="AW17" s="161">
        <v>11</v>
      </c>
      <c r="AX17" s="23">
        <v>165</v>
      </c>
      <c r="AY17" s="26">
        <v>9.0909090909090912E-2</v>
      </c>
      <c r="AZ17" s="26">
        <v>2.0765164862824061E-2</v>
      </c>
      <c r="BA17" s="154">
        <v>0.91152781273596784</v>
      </c>
      <c r="BB17" s="182"/>
    </row>
    <row r="18" spans="1:54" s="7" customFormat="1">
      <c r="A18" s="81" t="s">
        <v>29</v>
      </c>
      <c r="B18" s="137">
        <v>112201</v>
      </c>
      <c r="C18" s="140">
        <v>16</v>
      </c>
      <c r="D18" s="157">
        <v>15</v>
      </c>
      <c r="E18" s="20">
        <v>1724</v>
      </c>
      <c r="F18" s="21">
        <v>1.5365281949358741E-2</v>
      </c>
      <c r="G18" s="21">
        <v>6.0809571511209557E-3</v>
      </c>
      <c r="H18" s="158">
        <v>0.98059314022884703</v>
      </c>
      <c r="I18" s="163">
        <v>22</v>
      </c>
      <c r="J18" s="19">
        <v>14</v>
      </c>
      <c r="K18" s="21">
        <v>8.1206496519721574E-3</v>
      </c>
      <c r="L18" s="21">
        <v>4.8201067309347565E-4</v>
      </c>
      <c r="M18" s="158">
        <v>0.97490101566534693</v>
      </c>
      <c r="N18" s="170"/>
      <c r="O18" s="22">
        <v>0</v>
      </c>
      <c r="P18" s="21">
        <v>0</v>
      </c>
      <c r="Q18" s="21">
        <v>0</v>
      </c>
      <c r="R18" s="158">
        <v>0.99888884773510123</v>
      </c>
      <c r="S18" s="163">
        <v>6</v>
      </c>
      <c r="T18" s="19">
        <v>1161</v>
      </c>
      <c r="U18" s="21">
        <v>0.67343387470997684</v>
      </c>
      <c r="V18" s="21">
        <v>4.3001592651579691E-2</v>
      </c>
      <c r="W18" s="158">
        <v>0.95477610281862302</v>
      </c>
      <c r="X18" s="146">
        <v>13</v>
      </c>
      <c r="Y18" s="19">
        <v>192</v>
      </c>
      <c r="Z18" s="21">
        <v>0.11136890951276102</v>
      </c>
      <c r="AA18" s="21">
        <v>1.801125703564728E-2</v>
      </c>
      <c r="AB18" s="176">
        <v>0.94249530956848027</v>
      </c>
      <c r="AC18" s="165"/>
      <c r="AD18" s="19">
        <v>0</v>
      </c>
      <c r="AE18" s="21">
        <v>0</v>
      </c>
      <c r="AF18" s="21">
        <v>0</v>
      </c>
      <c r="AG18" s="158">
        <v>0.99461164903024668</v>
      </c>
      <c r="AH18" s="146">
        <v>18</v>
      </c>
      <c r="AI18" s="19">
        <v>52</v>
      </c>
      <c r="AJ18" s="21">
        <v>3.0162412993039442E-2</v>
      </c>
      <c r="AK18" s="21">
        <v>4.2685930060745361E-3</v>
      </c>
      <c r="AL18" s="176">
        <v>0.90559842390412093</v>
      </c>
      <c r="AM18" s="157">
        <v>11</v>
      </c>
      <c r="AN18" s="19">
        <v>102</v>
      </c>
      <c r="AO18" s="21">
        <v>5.916473317865429E-2</v>
      </c>
      <c r="AP18" s="21">
        <v>3.9564020014739533E-3</v>
      </c>
      <c r="AQ18" s="158">
        <v>0.98056708428687767</v>
      </c>
      <c r="AR18" s="150"/>
      <c r="AS18" s="19">
        <v>0</v>
      </c>
      <c r="AT18" s="21">
        <v>0</v>
      </c>
      <c r="AU18" s="21">
        <v>0</v>
      </c>
      <c r="AV18" s="176">
        <v>0.9962715105162524</v>
      </c>
      <c r="AW18" s="163">
        <v>8</v>
      </c>
      <c r="AX18" s="23">
        <v>203</v>
      </c>
      <c r="AY18" s="21">
        <v>0.11774941995359629</v>
      </c>
      <c r="AZ18" s="21">
        <v>2.5547445255474453E-2</v>
      </c>
      <c r="BA18" s="158">
        <v>0.93707525799144231</v>
      </c>
      <c r="BB18" s="181"/>
    </row>
    <row r="19" spans="1:54">
      <c r="A19" s="80" t="s">
        <v>27</v>
      </c>
      <c r="B19" s="137">
        <v>187053</v>
      </c>
      <c r="C19" s="138">
        <v>14</v>
      </c>
      <c r="D19" s="153">
        <v>16</v>
      </c>
      <c r="E19" s="20">
        <v>1030</v>
      </c>
      <c r="F19" s="26">
        <v>5.5064607357273075E-3</v>
      </c>
      <c r="G19" s="26">
        <v>3.6330544464353741E-3</v>
      </c>
      <c r="H19" s="154">
        <v>0.98422619467528238</v>
      </c>
      <c r="I19" s="161">
        <v>14</v>
      </c>
      <c r="J19" s="19">
        <v>159</v>
      </c>
      <c r="K19" s="26">
        <v>0.15436893203883495</v>
      </c>
      <c r="L19" s="26">
        <v>5.4742640729901881E-3</v>
      </c>
      <c r="M19" s="154">
        <v>0.98037527973833716</v>
      </c>
      <c r="N19" s="168">
        <v>11</v>
      </c>
      <c r="O19" s="22">
        <v>30</v>
      </c>
      <c r="P19" s="26">
        <v>2.9126213592233011E-2</v>
      </c>
      <c r="Q19" s="26">
        <v>1.1111522648987E-3</v>
      </c>
      <c r="R19" s="154">
        <v>0.99999999999999989</v>
      </c>
      <c r="S19" s="161">
        <v>10</v>
      </c>
      <c r="T19" s="19">
        <v>460</v>
      </c>
      <c r="U19" s="26">
        <v>0.44660194174757284</v>
      </c>
      <c r="V19" s="26">
        <v>1.7037668061780066E-2</v>
      </c>
      <c r="W19" s="154">
        <v>0.9718137708804031</v>
      </c>
      <c r="X19" s="147">
        <v>18</v>
      </c>
      <c r="Y19" s="19">
        <v>25</v>
      </c>
      <c r="Z19" s="26">
        <v>2.4271844660194174E-2</v>
      </c>
      <c r="AA19" s="26">
        <v>2.3452157598499064E-3</v>
      </c>
      <c r="AB19" s="174">
        <v>0.94484052532833018</v>
      </c>
      <c r="AC19" s="161">
        <v>19</v>
      </c>
      <c r="AD19" s="19">
        <v>5</v>
      </c>
      <c r="AE19" s="26">
        <v>4.8543689320388345E-3</v>
      </c>
      <c r="AF19" s="26">
        <v>3.7471147216643187E-5</v>
      </c>
      <c r="AG19" s="154">
        <v>0.99464912017746332</v>
      </c>
      <c r="AH19" s="147">
        <v>17</v>
      </c>
      <c r="AI19" s="19">
        <v>53</v>
      </c>
      <c r="AJ19" s="26">
        <v>5.145631067961165E-2</v>
      </c>
      <c r="AK19" s="26">
        <v>4.3506813331144313E-3</v>
      </c>
      <c r="AL19" s="174">
        <v>0.90994910523723538</v>
      </c>
      <c r="AM19" s="153">
        <v>9</v>
      </c>
      <c r="AN19" s="19">
        <v>135</v>
      </c>
      <c r="AO19" s="26">
        <v>0.13106796116504854</v>
      </c>
      <c r="AP19" s="26">
        <v>5.2364144137155271E-3</v>
      </c>
      <c r="AQ19" s="154">
        <v>0.98580349870059314</v>
      </c>
      <c r="AR19" s="147">
        <v>9</v>
      </c>
      <c r="AS19" s="19">
        <v>39</v>
      </c>
      <c r="AT19" s="26">
        <v>3.7864077669902914E-2</v>
      </c>
      <c r="AU19" s="26">
        <v>3.7284894837476099E-3</v>
      </c>
      <c r="AV19" s="174">
        <v>1</v>
      </c>
      <c r="AW19" s="161">
        <v>14</v>
      </c>
      <c r="AX19" s="23">
        <v>124</v>
      </c>
      <c r="AY19" s="26">
        <v>0.12038834951456311</v>
      </c>
      <c r="AZ19" s="26">
        <v>1.5605336018122326E-2</v>
      </c>
      <c r="BA19" s="154">
        <v>0.95268059400956462</v>
      </c>
      <c r="BB19" s="182"/>
    </row>
    <row r="20" spans="1:54" s="7" customFormat="1">
      <c r="A20" s="81" t="s">
        <v>32</v>
      </c>
      <c r="B20" s="137">
        <v>97359</v>
      </c>
      <c r="C20" s="140">
        <v>19</v>
      </c>
      <c r="D20" s="157">
        <v>17</v>
      </c>
      <c r="E20" s="20">
        <v>945</v>
      </c>
      <c r="F20" s="21">
        <v>9.7063445598249785E-3</v>
      </c>
      <c r="G20" s="21">
        <v>3.3332392736712896E-3</v>
      </c>
      <c r="H20" s="158">
        <v>0.98755943394895362</v>
      </c>
      <c r="I20" s="163">
        <v>12</v>
      </c>
      <c r="J20" s="19">
        <v>384</v>
      </c>
      <c r="K20" s="21">
        <v>0.40634920634920635</v>
      </c>
      <c r="L20" s="21">
        <v>1.3220864176278189E-2</v>
      </c>
      <c r="M20" s="158">
        <v>0.99359614391461537</v>
      </c>
      <c r="N20" s="170"/>
      <c r="O20" s="22">
        <v>0</v>
      </c>
      <c r="P20" s="21">
        <v>0</v>
      </c>
      <c r="Q20" s="26">
        <v>0</v>
      </c>
      <c r="R20" s="158"/>
      <c r="S20" s="163">
        <v>24</v>
      </c>
      <c r="T20" s="19">
        <v>30</v>
      </c>
      <c r="U20" s="21">
        <v>3.1746031746031744E-2</v>
      </c>
      <c r="V20" s="21">
        <v>1.1111522648987E-3</v>
      </c>
      <c r="W20" s="158">
        <v>0.97292492314530177</v>
      </c>
      <c r="X20" s="146">
        <v>9</v>
      </c>
      <c r="Y20" s="19">
        <v>402</v>
      </c>
      <c r="Z20" s="21">
        <v>0.42539682539682538</v>
      </c>
      <c r="AA20" s="21">
        <v>3.7711069418386492E-2</v>
      </c>
      <c r="AB20" s="176">
        <v>0.98255159474671672</v>
      </c>
      <c r="AC20" s="163">
        <v>16</v>
      </c>
      <c r="AD20" s="19">
        <v>36</v>
      </c>
      <c r="AE20" s="21">
        <v>3.8095238095238099E-2</v>
      </c>
      <c r="AF20" s="21">
        <v>2.6979225995983093E-4</v>
      </c>
      <c r="AG20" s="158">
        <v>0.99491891243742314</v>
      </c>
      <c r="AH20" s="146">
        <v>19</v>
      </c>
      <c r="AI20" s="19">
        <v>25</v>
      </c>
      <c r="AJ20" s="21">
        <v>2.6455026455026454E-2</v>
      </c>
      <c r="AK20" s="21">
        <v>2.0522081759973732E-3</v>
      </c>
      <c r="AL20" s="176">
        <v>0.91200131341323276</v>
      </c>
      <c r="AM20" s="157">
        <v>13</v>
      </c>
      <c r="AN20" s="19">
        <v>68</v>
      </c>
      <c r="AO20" s="21">
        <v>7.1957671957671956E-2</v>
      </c>
      <c r="AP20" s="21">
        <v>2.6376013343159693E-3</v>
      </c>
      <c r="AQ20" s="158">
        <v>0.98844110003490915</v>
      </c>
      <c r="AR20" s="150"/>
      <c r="AS20" s="19">
        <v>0</v>
      </c>
      <c r="AT20" s="21">
        <v>0</v>
      </c>
      <c r="AU20" s="21">
        <v>0</v>
      </c>
      <c r="AV20" s="176">
        <v>1</v>
      </c>
      <c r="AW20" s="165"/>
      <c r="AX20" s="23">
        <v>0</v>
      </c>
      <c r="AY20" s="21">
        <v>0</v>
      </c>
      <c r="AZ20" s="21">
        <v>0</v>
      </c>
      <c r="BA20" s="158">
        <v>0.95268059400956462</v>
      </c>
      <c r="BB20" s="181"/>
    </row>
    <row r="21" spans="1:54">
      <c r="A21" s="80" t="s">
        <v>47</v>
      </c>
      <c r="B21" s="137">
        <v>108851</v>
      </c>
      <c r="C21" s="138">
        <v>17</v>
      </c>
      <c r="D21" s="153">
        <v>18</v>
      </c>
      <c r="E21" s="20">
        <v>944</v>
      </c>
      <c r="F21" s="26">
        <v>8.6724053982048851E-3</v>
      </c>
      <c r="G21" s="26">
        <v>3.3297120363446533E-3</v>
      </c>
      <c r="H21" s="154">
        <v>0.99088914598529831</v>
      </c>
      <c r="I21" s="164"/>
      <c r="J21" s="19">
        <v>0</v>
      </c>
      <c r="K21" s="26">
        <v>0</v>
      </c>
      <c r="L21" s="26">
        <v>0</v>
      </c>
      <c r="M21" s="154">
        <v>0.99359614391461537</v>
      </c>
      <c r="N21" s="168"/>
      <c r="O21" s="22">
        <v>0</v>
      </c>
      <c r="P21" s="26">
        <v>0</v>
      </c>
      <c r="Q21" s="26">
        <v>0</v>
      </c>
      <c r="R21" s="154"/>
      <c r="S21" s="161">
        <v>26</v>
      </c>
      <c r="T21" s="19">
        <v>22</v>
      </c>
      <c r="U21" s="26">
        <v>2.3305084745762712E-2</v>
      </c>
      <c r="V21" s="26">
        <v>8.1484499425904663E-4</v>
      </c>
      <c r="W21" s="154">
        <v>0.97373976813956087</v>
      </c>
      <c r="X21" s="149"/>
      <c r="Y21" s="19">
        <v>0</v>
      </c>
      <c r="Z21" s="26">
        <v>0</v>
      </c>
      <c r="AA21" s="26">
        <v>0</v>
      </c>
      <c r="AB21" s="174">
        <v>0.98255159474671672</v>
      </c>
      <c r="AC21" s="164"/>
      <c r="AD21" s="19">
        <v>0</v>
      </c>
      <c r="AE21" s="26">
        <v>0</v>
      </c>
      <c r="AF21" s="26">
        <v>0</v>
      </c>
      <c r="AG21" s="154">
        <v>0.99491891243742314</v>
      </c>
      <c r="AH21" s="147">
        <v>5</v>
      </c>
      <c r="AI21" s="19">
        <v>900</v>
      </c>
      <c r="AJ21" s="26">
        <v>0.95338983050847459</v>
      </c>
      <c r="AK21" s="26">
        <v>7.3879494335905432E-2</v>
      </c>
      <c r="AL21" s="174">
        <v>0.98588080774913822</v>
      </c>
      <c r="AM21" s="153">
        <v>19</v>
      </c>
      <c r="AN21" s="19">
        <v>22</v>
      </c>
      <c r="AO21" s="26">
        <v>2.3305084745762712E-2</v>
      </c>
      <c r="AP21" s="26">
        <v>8.5334160816104884E-4</v>
      </c>
      <c r="AQ21" s="154">
        <v>0.98929444164307023</v>
      </c>
      <c r="AR21" s="149"/>
      <c r="AS21" s="19">
        <v>0</v>
      </c>
      <c r="AT21" s="26">
        <v>0</v>
      </c>
      <c r="AU21" s="26">
        <v>0</v>
      </c>
      <c r="AV21" s="174">
        <v>1</v>
      </c>
      <c r="AW21" s="164"/>
      <c r="AX21" s="23">
        <v>0</v>
      </c>
      <c r="AY21" s="26">
        <v>0</v>
      </c>
      <c r="AZ21" s="26">
        <v>0</v>
      </c>
      <c r="BA21" s="154">
        <v>0.95268059400956462</v>
      </c>
      <c r="BB21" s="182"/>
    </row>
    <row r="22" spans="1:54" s="7" customFormat="1">
      <c r="A22" s="81" t="s">
        <v>38</v>
      </c>
      <c r="B22" s="137">
        <v>13234</v>
      </c>
      <c r="C22" s="140">
        <v>34</v>
      </c>
      <c r="D22" s="157">
        <v>19</v>
      </c>
      <c r="E22" s="20">
        <v>617</v>
      </c>
      <c r="F22" s="21">
        <v>4.6622336406226386E-2</v>
      </c>
      <c r="G22" s="21">
        <v>2.1763054305345879E-3</v>
      </c>
      <c r="H22" s="158">
        <v>0.99306545141583291</v>
      </c>
      <c r="I22" s="163">
        <v>27</v>
      </c>
      <c r="J22" s="19">
        <v>1</v>
      </c>
      <c r="K22" s="21">
        <v>1.6207455429497568E-3</v>
      </c>
      <c r="L22" s="21">
        <v>3.4429333792391119E-5</v>
      </c>
      <c r="M22" s="158">
        <v>0.99363057324840776</v>
      </c>
      <c r="N22" s="170"/>
      <c r="O22" s="22">
        <v>0</v>
      </c>
      <c r="P22" s="21">
        <v>0</v>
      </c>
      <c r="Q22" s="26">
        <v>0</v>
      </c>
      <c r="R22" s="158"/>
      <c r="S22" s="163">
        <v>36</v>
      </c>
      <c r="T22" s="19">
        <v>2</v>
      </c>
      <c r="U22" s="21">
        <v>3.2414910858995136E-3</v>
      </c>
      <c r="V22" s="21">
        <v>7.4076817659913329E-5</v>
      </c>
      <c r="W22" s="158">
        <v>0.97381384495722079</v>
      </c>
      <c r="X22" s="146">
        <v>16</v>
      </c>
      <c r="Y22" s="19">
        <v>93</v>
      </c>
      <c r="Z22" s="21">
        <v>0.1507293354943274</v>
      </c>
      <c r="AA22" s="21">
        <v>8.7242026266416504E-3</v>
      </c>
      <c r="AB22" s="176">
        <v>0.99127579737335836</v>
      </c>
      <c r="AC22" s="163">
        <v>11</v>
      </c>
      <c r="AD22" s="19">
        <v>504</v>
      </c>
      <c r="AE22" s="21">
        <v>0.81685575364667751</v>
      </c>
      <c r="AF22" s="21">
        <v>3.7770916394376328E-3</v>
      </c>
      <c r="AG22" s="158">
        <v>0.99869600407686077</v>
      </c>
      <c r="AH22" s="146">
        <v>20</v>
      </c>
      <c r="AI22" s="19">
        <v>12</v>
      </c>
      <c r="AJ22" s="21">
        <v>1.9448946515397084E-2</v>
      </c>
      <c r="AK22" s="21">
        <v>9.8505992447873916E-4</v>
      </c>
      <c r="AL22" s="176">
        <v>0.98686586767361695</v>
      </c>
      <c r="AM22" s="157">
        <v>28</v>
      </c>
      <c r="AN22" s="19">
        <v>5</v>
      </c>
      <c r="AO22" s="21">
        <v>8.1037277147487843E-3</v>
      </c>
      <c r="AP22" s="21">
        <v>1.9394127458205655E-4</v>
      </c>
      <c r="AQ22" s="158">
        <v>0.98948838291765229</v>
      </c>
      <c r="AR22" s="150"/>
      <c r="AS22" s="19">
        <v>0</v>
      </c>
      <c r="AT22" s="21">
        <v>0</v>
      </c>
      <c r="AU22" s="21">
        <v>0</v>
      </c>
      <c r="AV22" s="176">
        <v>1</v>
      </c>
      <c r="AW22" s="165"/>
      <c r="AX22" s="23">
        <v>0</v>
      </c>
      <c r="AY22" s="21">
        <v>0</v>
      </c>
      <c r="AZ22" s="21">
        <v>0</v>
      </c>
      <c r="BA22" s="158">
        <v>0.95268059400956462</v>
      </c>
      <c r="BB22" s="181"/>
    </row>
    <row r="23" spans="1:54">
      <c r="A23" s="80" t="s">
        <v>34</v>
      </c>
      <c r="B23" s="137">
        <v>149174</v>
      </c>
      <c r="C23" s="138">
        <v>15</v>
      </c>
      <c r="D23" s="153">
        <v>20</v>
      </c>
      <c r="E23" s="20">
        <v>304</v>
      </c>
      <c r="F23" s="26">
        <v>2.0378886401115474E-3</v>
      </c>
      <c r="G23" s="26">
        <v>1.0722801472974307E-3</v>
      </c>
      <c r="H23" s="154">
        <v>0.99413773156313034</v>
      </c>
      <c r="I23" s="161">
        <v>17</v>
      </c>
      <c r="J23" s="19">
        <v>35</v>
      </c>
      <c r="K23" s="26">
        <v>0.11513157894736842</v>
      </c>
      <c r="L23" s="26">
        <v>1.2050266827336891E-3</v>
      </c>
      <c r="M23" s="154">
        <v>0.99483559993114146</v>
      </c>
      <c r="N23" s="168"/>
      <c r="O23" s="22">
        <v>0</v>
      </c>
      <c r="P23" s="26">
        <v>0</v>
      </c>
      <c r="Q23" s="26">
        <v>0</v>
      </c>
      <c r="R23" s="154"/>
      <c r="S23" s="161">
        <v>15</v>
      </c>
      <c r="T23" s="19">
        <v>115</v>
      </c>
      <c r="U23" s="26">
        <v>0.37828947368421051</v>
      </c>
      <c r="V23" s="26">
        <v>4.2594170154450165E-3</v>
      </c>
      <c r="W23" s="154">
        <v>0.97807326197266575</v>
      </c>
      <c r="X23" s="147">
        <v>22</v>
      </c>
      <c r="Y23" s="19">
        <v>7</v>
      </c>
      <c r="Z23" s="26">
        <v>2.3026315789473683E-2</v>
      </c>
      <c r="AA23" s="26">
        <v>6.5666041275797373E-4</v>
      </c>
      <c r="AB23" s="174">
        <v>0.99193245778611638</v>
      </c>
      <c r="AC23" s="164"/>
      <c r="AD23" s="19">
        <v>0</v>
      </c>
      <c r="AE23" s="26">
        <v>0</v>
      </c>
      <c r="AF23" s="26">
        <v>0</v>
      </c>
      <c r="AG23" s="154">
        <v>0.99869600407686077</v>
      </c>
      <c r="AH23" s="147">
        <v>23</v>
      </c>
      <c r="AI23" s="19">
        <v>7</v>
      </c>
      <c r="AJ23" s="26">
        <v>2.3026315789473683E-2</v>
      </c>
      <c r="AK23" s="26">
        <v>5.7461828927926444E-4</v>
      </c>
      <c r="AL23" s="174">
        <v>0.98744048596289624</v>
      </c>
      <c r="AM23" s="153">
        <v>12</v>
      </c>
      <c r="AN23" s="19">
        <v>92</v>
      </c>
      <c r="AO23" s="26">
        <v>0.30263157894736842</v>
      </c>
      <c r="AP23" s="26">
        <v>3.5685194523098407E-3</v>
      </c>
      <c r="AQ23" s="154">
        <v>0.99305690236996214</v>
      </c>
      <c r="AR23" s="149"/>
      <c r="AS23" s="19">
        <v>0</v>
      </c>
      <c r="AT23" s="26">
        <v>0</v>
      </c>
      <c r="AU23" s="26">
        <v>0</v>
      </c>
      <c r="AV23" s="174">
        <v>1</v>
      </c>
      <c r="AW23" s="161">
        <v>16</v>
      </c>
      <c r="AX23" s="23">
        <v>48</v>
      </c>
      <c r="AY23" s="26">
        <v>0.15789473684210525</v>
      </c>
      <c r="AZ23" s="26">
        <v>6.0407752328215459E-3</v>
      </c>
      <c r="BA23" s="154">
        <v>0.95872136924238616</v>
      </c>
      <c r="BB23" s="182"/>
    </row>
    <row r="24" spans="1:54" s="7" customFormat="1">
      <c r="A24" s="81" t="s">
        <v>43</v>
      </c>
      <c r="B24" s="137">
        <v>14435</v>
      </c>
      <c r="C24" s="140">
        <v>33</v>
      </c>
      <c r="D24" s="157">
        <v>21</v>
      </c>
      <c r="E24" s="20">
        <v>266</v>
      </c>
      <c r="F24" s="21">
        <v>1.8427433321787322E-2</v>
      </c>
      <c r="G24" s="21">
        <v>9.3824512888525196E-4</v>
      </c>
      <c r="H24" s="158">
        <v>0.99507597669201564</v>
      </c>
      <c r="I24" s="163">
        <v>18</v>
      </c>
      <c r="J24" s="19">
        <v>24</v>
      </c>
      <c r="K24" s="21">
        <v>9.0225563909774431E-2</v>
      </c>
      <c r="L24" s="21">
        <v>8.263040110173868E-4</v>
      </c>
      <c r="M24" s="158">
        <v>0.99566190394215881</v>
      </c>
      <c r="N24" s="170"/>
      <c r="O24" s="22">
        <v>0</v>
      </c>
      <c r="P24" s="21">
        <v>0</v>
      </c>
      <c r="Q24" s="26">
        <v>0</v>
      </c>
      <c r="R24" s="158"/>
      <c r="S24" s="163">
        <v>18</v>
      </c>
      <c r="T24" s="19">
        <v>68</v>
      </c>
      <c r="U24" s="21">
        <v>0.25563909774436089</v>
      </c>
      <c r="V24" s="21">
        <v>2.518611800437053E-3</v>
      </c>
      <c r="W24" s="158">
        <v>0.98059187377310275</v>
      </c>
      <c r="X24" s="146">
        <v>23</v>
      </c>
      <c r="Y24" s="19">
        <v>3</v>
      </c>
      <c r="Z24" s="21">
        <v>1.1278195488721804E-2</v>
      </c>
      <c r="AA24" s="21">
        <v>2.8142589118198874E-4</v>
      </c>
      <c r="AB24" s="176">
        <v>0.99221388367729835</v>
      </c>
      <c r="AC24" s="163">
        <v>18</v>
      </c>
      <c r="AD24" s="19">
        <v>11</v>
      </c>
      <c r="AE24" s="21">
        <v>4.1353383458646614E-2</v>
      </c>
      <c r="AF24" s="21">
        <v>8.2436523876615003E-5</v>
      </c>
      <c r="AG24" s="158">
        <v>0.99877844060073739</v>
      </c>
      <c r="AH24" s="146">
        <v>25</v>
      </c>
      <c r="AI24" s="19">
        <v>3</v>
      </c>
      <c r="AJ24" s="21">
        <v>1.1278195488721804E-2</v>
      </c>
      <c r="AK24" s="21">
        <v>2.4626498111968479E-4</v>
      </c>
      <c r="AL24" s="176">
        <v>0.98768675094401592</v>
      </c>
      <c r="AM24" s="157">
        <v>22</v>
      </c>
      <c r="AN24" s="19">
        <v>14</v>
      </c>
      <c r="AO24" s="21">
        <v>5.2631578947368418E-2</v>
      </c>
      <c r="AP24" s="21">
        <v>5.4303556882975834E-4</v>
      </c>
      <c r="AQ24" s="158">
        <v>0.99359993793879187</v>
      </c>
      <c r="AR24" s="150"/>
      <c r="AS24" s="19">
        <v>0</v>
      </c>
      <c r="AT24" s="21">
        <v>0</v>
      </c>
      <c r="AU24" s="21">
        <v>0</v>
      </c>
      <c r="AV24" s="176">
        <v>1</v>
      </c>
      <c r="AW24" s="163">
        <v>12</v>
      </c>
      <c r="AX24" s="23">
        <v>143</v>
      </c>
      <c r="AY24" s="21">
        <v>0.53759398496240607</v>
      </c>
      <c r="AZ24" s="21">
        <v>1.799647621444752E-2</v>
      </c>
      <c r="BA24" s="158">
        <v>0.97671784545683371</v>
      </c>
      <c r="BB24" s="181"/>
    </row>
    <row r="25" spans="1:54">
      <c r="A25" s="80" t="s">
        <v>37</v>
      </c>
      <c r="B25" s="137">
        <v>661194</v>
      </c>
      <c r="C25" s="138">
        <v>7</v>
      </c>
      <c r="D25" s="153">
        <v>22</v>
      </c>
      <c r="E25" s="20">
        <v>243</v>
      </c>
      <c r="F25" s="26">
        <v>3.6751694661476056E-4</v>
      </c>
      <c r="G25" s="26">
        <v>8.5711867037261736E-4</v>
      </c>
      <c r="H25" s="154">
        <v>0.99593309536238828</v>
      </c>
      <c r="I25" s="164"/>
      <c r="J25" s="19">
        <v>0</v>
      </c>
      <c r="K25" s="26">
        <v>0</v>
      </c>
      <c r="L25" s="26">
        <v>0</v>
      </c>
      <c r="M25" s="154">
        <v>0.99566190394215881</v>
      </c>
      <c r="N25" s="168"/>
      <c r="O25" s="22">
        <v>0</v>
      </c>
      <c r="P25" s="26">
        <v>0</v>
      </c>
      <c r="Q25" s="26">
        <v>0</v>
      </c>
      <c r="R25" s="154"/>
      <c r="S25" s="161">
        <v>13</v>
      </c>
      <c r="T25" s="19">
        <v>165</v>
      </c>
      <c r="U25" s="26">
        <v>0.67901234567901236</v>
      </c>
      <c r="V25" s="26">
        <v>6.1113374569428495E-3</v>
      </c>
      <c r="W25" s="154">
        <v>0.98670321123004556</v>
      </c>
      <c r="X25" s="147">
        <v>17</v>
      </c>
      <c r="Y25" s="19">
        <v>36</v>
      </c>
      <c r="Z25" s="26">
        <v>0.14814814814814814</v>
      </c>
      <c r="AA25" s="26">
        <v>3.3771106941838649E-3</v>
      </c>
      <c r="AB25" s="174">
        <v>0.99559099437148224</v>
      </c>
      <c r="AC25" s="164"/>
      <c r="AD25" s="19">
        <v>0</v>
      </c>
      <c r="AE25" s="26">
        <v>0</v>
      </c>
      <c r="AF25" s="26">
        <v>0</v>
      </c>
      <c r="AG25" s="154">
        <v>0.99877844060073739</v>
      </c>
      <c r="AH25" s="149"/>
      <c r="AI25" s="19">
        <v>0</v>
      </c>
      <c r="AJ25" s="26">
        <v>0</v>
      </c>
      <c r="AK25" s="26">
        <v>0</v>
      </c>
      <c r="AL25" s="174">
        <v>0.98768675094401592</v>
      </c>
      <c r="AM25" s="153">
        <v>14</v>
      </c>
      <c r="AN25" s="19">
        <v>42</v>
      </c>
      <c r="AO25" s="26">
        <v>0.1728395061728395</v>
      </c>
      <c r="AP25" s="26">
        <v>1.629106706489275E-3</v>
      </c>
      <c r="AQ25" s="154">
        <v>0.99522904464528117</v>
      </c>
      <c r="AR25" s="149"/>
      <c r="AS25" s="19">
        <v>0</v>
      </c>
      <c r="AT25" s="26">
        <v>0</v>
      </c>
      <c r="AU25" s="26">
        <v>0</v>
      </c>
      <c r="AV25" s="174">
        <v>1</v>
      </c>
      <c r="AW25" s="164"/>
      <c r="AX25" s="23">
        <v>0</v>
      </c>
      <c r="AY25" s="26">
        <v>0</v>
      </c>
      <c r="AZ25" s="26">
        <v>0</v>
      </c>
      <c r="BA25" s="154">
        <v>0.97671784545683371</v>
      </c>
      <c r="BB25" s="182"/>
    </row>
    <row r="26" spans="1:54" s="7" customFormat="1">
      <c r="A26" s="81" t="s">
        <v>35</v>
      </c>
      <c r="B26" s="137">
        <v>188785</v>
      </c>
      <c r="C26" s="140">
        <v>13</v>
      </c>
      <c r="D26" s="157">
        <v>23</v>
      </c>
      <c r="E26" s="20">
        <v>219</v>
      </c>
      <c r="F26" s="21">
        <v>1.1600497920915328E-3</v>
      </c>
      <c r="G26" s="21">
        <v>7.7246497453334654E-4</v>
      </c>
      <c r="H26" s="158">
        <v>0.99670556033692159</v>
      </c>
      <c r="I26" s="165"/>
      <c r="J26" s="19">
        <v>0</v>
      </c>
      <c r="K26" s="21">
        <v>0</v>
      </c>
      <c r="L26" s="21">
        <v>0</v>
      </c>
      <c r="M26" s="158">
        <v>0.99566190394215881</v>
      </c>
      <c r="N26" s="170"/>
      <c r="O26" s="22">
        <v>0</v>
      </c>
      <c r="P26" s="21">
        <v>0</v>
      </c>
      <c r="Q26" s="26">
        <v>0</v>
      </c>
      <c r="R26" s="158"/>
      <c r="S26" s="163">
        <v>20</v>
      </c>
      <c r="T26" s="19">
        <v>48</v>
      </c>
      <c r="U26" s="21">
        <v>0.21917808219178081</v>
      </c>
      <c r="V26" s="21">
        <v>1.77784362383792E-3</v>
      </c>
      <c r="W26" s="158">
        <v>0.98848105485388349</v>
      </c>
      <c r="X26" s="150"/>
      <c r="Y26" s="19">
        <v>0</v>
      </c>
      <c r="Z26" s="21">
        <v>0</v>
      </c>
      <c r="AA26" s="21">
        <v>0</v>
      </c>
      <c r="AB26" s="176">
        <v>0.99559099437148224</v>
      </c>
      <c r="AC26" s="165"/>
      <c r="AD26" s="19">
        <v>0</v>
      </c>
      <c r="AE26" s="21">
        <v>0</v>
      </c>
      <c r="AF26" s="21">
        <v>0</v>
      </c>
      <c r="AG26" s="158">
        <v>0.99877844060073739</v>
      </c>
      <c r="AH26" s="150"/>
      <c r="AI26" s="19">
        <v>0</v>
      </c>
      <c r="AJ26" s="21">
        <v>0</v>
      </c>
      <c r="AK26" s="21">
        <v>0</v>
      </c>
      <c r="AL26" s="176">
        <v>0.98768675094401592</v>
      </c>
      <c r="AM26" s="157">
        <v>29</v>
      </c>
      <c r="AN26" s="19">
        <v>3</v>
      </c>
      <c r="AO26" s="21">
        <v>1.3698630136986301E-2</v>
      </c>
      <c r="AP26" s="21">
        <v>1.1636476474923394E-4</v>
      </c>
      <c r="AQ26" s="158">
        <v>0.99534540941003036</v>
      </c>
      <c r="AR26" s="150"/>
      <c r="AS26" s="19">
        <v>0</v>
      </c>
      <c r="AT26" s="21">
        <v>0</v>
      </c>
      <c r="AU26" s="21">
        <v>0</v>
      </c>
      <c r="AV26" s="176">
        <v>1</v>
      </c>
      <c r="AW26" s="163">
        <v>10</v>
      </c>
      <c r="AX26" s="23">
        <v>168</v>
      </c>
      <c r="AY26" s="21">
        <v>0.76712328767123283</v>
      </c>
      <c r="AZ26" s="21">
        <v>2.1142713314875407E-2</v>
      </c>
      <c r="BA26" s="158">
        <v>0.99786055877170909</v>
      </c>
      <c r="BB26" s="181"/>
    </row>
    <row r="27" spans="1:54">
      <c r="A27" s="80" t="s">
        <v>36</v>
      </c>
      <c r="B27" s="137">
        <v>65813</v>
      </c>
      <c r="C27" s="138">
        <v>21</v>
      </c>
      <c r="D27" s="153">
        <v>24</v>
      </c>
      <c r="E27" s="20">
        <v>182</v>
      </c>
      <c r="F27" s="26">
        <v>2.7654110889945753E-3</v>
      </c>
      <c r="G27" s="26">
        <v>6.4195719344780397E-4</v>
      </c>
      <c r="H27" s="154">
        <v>0.99734751753036943</v>
      </c>
      <c r="I27" s="161">
        <v>20</v>
      </c>
      <c r="J27" s="19">
        <v>16</v>
      </c>
      <c r="K27" s="26">
        <v>8.7912087912087919E-2</v>
      </c>
      <c r="L27" s="26">
        <v>5.508693406782579E-4</v>
      </c>
      <c r="M27" s="154">
        <v>0.99621277328283708</v>
      </c>
      <c r="N27" s="168"/>
      <c r="O27" s="22">
        <v>0</v>
      </c>
      <c r="P27" s="26">
        <v>0</v>
      </c>
      <c r="Q27" s="26">
        <v>0</v>
      </c>
      <c r="R27" s="154"/>
      <c r="S27" s="161">
        <v>30</v>
      </c>
      <c r="T27" s="19">
        <v>12</v>
      </c>
      <c r="U27" s="26">
        <v>6.5934065934065936E-2</v>
      </c>
      <c r="V27" s="26">
        <v>4.4446090595948E-4</v>
      </c>
      <c r="W27" s="154">
        <v>0.988925515759843</v>
      </c>
      <c r="X27" s="149"/>
      <c r="Y27" s="19">
        <v>0</v>
      </c>
      <c r="Z27" s="26">
        <v>0</v>
      </c>
      <c r="AA27" s="26">
        <v>0</v>
      </c>
      <c r="AB27" s="174">
        <v>0.99559099437148224</v>
      </c>
      <c r="AC27" s="164"/>
      <c r="AD27" s="19">
        <v>0</v>
      </c>
      <c r="AE27" s="26">
        <v>0</v>
      </c>
      <c r="AF27" s="26">
        <v>0</v>
      </c>
      <c r="AG27" s="154">
        <v>0.99877844060073739</v>
      </c>
      <c r="AH27" s="147">
        <v>14</v>
      </c>
      <c r="AI27" s="19">
        <v>123</v>
      </c>
      <c r="AJ27" s="26">
        <v>0.67582417582417587</v>
      </c>
      <c r="AK27" s="26">
        <v>1.0096864225907077E-2</v>
      </c>
      <c r="AL27" s="174">
        <v>0.99778361516992298</v>
      </c>
      <c r="AM27" s="153">
        <v>15</v>
      </c>
      <c r="AN27" s="19">
        <v>31</v>
      </c>
      <c r="AO27" s="26">
        <v>0.17032967032967034</v>
      </c>
      <c r="AP27" s="26">
        <v>1.2024359024087506E-3</v>
      </c>
      <c r="AQ27" s="154">
        <v>0.99654784531243912</v>
      </c>
      <c r="AR27" s="149"/>
      <c r="AS27" s="19">
        <v>0</v>
      </c>
      <c r="AT27" s="26">
        <v>0</v>
      </c>
      <c r="AU27" s="26">
        <v>0</v>
      </c>
      <c r="AV27" s="174">
        <v>1</v>
      </c>
      <c r="AW27" s="164"/>
      <c r="AX27" s="23">
        <v>0</v>
      </c>
      <c r="AY27" s="26">
        <v>0</v>
      </c>
      <c r="AZ27" s="26">
        <v>0</v>
      </c>
      <c r="BA27" s="154">
        <v>0.99786055877170909</v>
      </c>
      <c r="BB27" s="182"/>
    </row>
    <row r="28" spans="1:54">
      <c r="A28" s="80" t="s">
        <v>48</v>
      </c>
      <c r="B28" s="137">
        <v>299016</v>
      </c>
      <c r="C28" s="138">
        <v>12</v>
      </c>
      <c r="D28" s="153">
        <v>25</v>
      </c>
      <c r="E28" s="20">
        <v>182</v>
      </c>
      <c r="F28" s="26">
        <v>6.0866308157423018E-4</v>
      </c>
      <c r="G28" s="26">
        <v>6.4195719344780397E-4</v>
      </c>
      <c r="H28" s="154">
        <v>0.99798947472381727</v>
      </c>
      <c r="I28" s="161">
        <v>21</v>
      </c>
      <c r="J28" s="19">
        <v>15</v>
      </c>
      <c r="K28" s="26">
        <v>8.2417582417582416E-2</v>
      </c>
      <c r="L28" s="26">
        <v>5.1644000688586672E-4</v>
      </c>
      <c r="M28" s="154">
        <v>0.99672921328972297</v>
      </c>
      <c r="N28" s="168"/>
      <c r="O28" s="22">
        <v>0</v>
      </c>
      <c r="P28" s="26">
        <v>0</v>
      </c>
      <c r="Q28" s="26">
        <v>0</v>
      </c>
      <c r="R28" s="154"/>
      <c r="S28" s="161">
        <v>23</v>
      </c>
      <c r="T28" s="19">
        <v>31</v>
      </c>
      <c r="U28" s="26">
        <v>0.17032967032967034</v>
      </c>
      <c r="V28" s="26">
        <v>1.1481906737286565E-3</v>
      </c>
      <c r="W28" s="154">
        <v>0.99007370643357162</v>
      </c>
      <c r="X28" s="149"/>
      <c r="Y28" s="19">
        <v>0</v>
      </c>
      <c r="Z28" s="26">
        <v>0</v>
      </c>
      <c r="AA28" s="26">
        <v>0</v>
      </c>
      <c r="AB28" s="174">
        <v>0.99559099437148224</v>
      </c>
      <c r="AC28" s="161">
        <v>15</v>
      </c>
      <c r="AD28" s="19">
        <v>136</v>
      </c>
      <c r="AE28" s="26">
        <v>0.74725274725274726</v>
      </c>
      <c r="AF28" s="26">
        <v>1.0192152042926947E-3</v>
      </c>
      <c r="AG28" s="154">
        <v>0.99979765580503011</v>
      </c>
      <c r="AH28" s="149"/>
      <c r="AI28" s="19">
        <v>0</v>
      </c>
      <c r="AJ28" s="26">
        <v>0</v>
      </c>
      <c r="AK28" s="26">
        <v>0</v>
      </c>
      <c r="AL28" s="174">
        <v>0.99778361516992298</v>
      </c>
      <c r="AM28" s="164"/>
      <c r="AN28" s="19">
        <v>0</v>
      </c>
      <c r="AO28" s="26">
        <v>0</v>
      </c>
      <c r="AP28" s="26">
        <v>0</v>
      </c>
      <c r="AQ28" s="154">
        <v>0.99654784531243912</v>
      </c>
      <c r="AR28" s="149"/>
      <c r="AS28" s="19">
        <v>0</v>
      </c>
      <c r="AT28" s="26">
        <v>0</v>
      </c>
      <c r="AU28" s="26">
        <v>0</v>
      </c>
      <c r="AV28" s="174">
        <v>1</v>
      </c>
      <c r="AW28" s="164"/>
      <c r="AX28" s="23">
        <v>0</v>
      </c>
      <c r="AY28" s="26">
        <v>0</v>
      </c>
      <c r="AZ28" s="26">
        <v>0</v>
      </c>
      <c r="BA28" s="154">
        <v>0.99786055877170909</v>
      </c>
      <c r="BB28" s="182"/>
    </row>
    <row r="29" spans="1:54" s="7" customFormat="1">
      <c r="A29" s="81" t="s">
        <v>33</v>
      </c>
      <c r="B29" s="137">
        <v>36618</v>
      </c>
      <c r="C29" s="140">
        <v>27</v>
      </c>
      <c r="D29" s="157">
        <v>26</v>
      </c>
      <c r="E29" s="20">
        <v>174</v>
      </c>
      <c r="F29" s="21">
        <v>4.7517614288055052E-3</v>
      </c>
      <c r="G29" s="21">
        <v>6.1373929483471369E-4</v>
      </c>
      <c r="H29" s="158">
        <v>0.99860321401865193</v>
      </c>
      <c r="I29" s="163">
        <v>16</v>
      </c>
      <c r="J29" s="19">
        <v>50</v>
      </c>
      <c r="K29" s="21">
        <v>0.28735632183908044</v>
      </c>
      <c r="L29" s="21">
        <v>1.721466689619556E-3</v>
      </c>
      <c r="M29" s="158">
        <v>0.99845067997934256</v>
      </c>
      <c r="N29" s="170"/>
      <c r="O29" s="22">
        <v>0</v>
      </c>
      <c r="P29" s="21">
        <v>0</v>
      </c>
      <c r="Q29" s="26">
        <v>0</v>
      </c>
      <c r="R29" s="158"/>
      <c r="S29" s="163">
        <v>17</v>
      </c>
      <c r="T29" s="19">
        <v>91</v>
      </c>
      <c r="U29" s="21">
        <v>0.52298850574712641</v>
      </c>
      <c r="V29" s="21">
        <v>3.3704952035260565E-3</v>
      </c>
      <c r="W29" s="158">
        <v>0.99344420163709768</v>
      </c>
      <c r="X29" s="146">
        <v>19</v>
      </c>
      <c r="Y29" s="19">
        <v>17</v>
      </c>
      <c r="Z29" s="21">
        <v>9.7701149425287362E-2</v>
      </c>
      <c r="AA29" s="21">
        <v>1.5947467166979362E-3</v>
      </c>
      <c r="AB29" s="176">
        <v>0.99718574108818014</v>
      </c>
      <c r="AC29" s="165"/>
      <c r="AD29" s="19">
        <v>0</v>
      </c>
      <c r="AE29" s="21">
        <v>0</v>
      </c>
      <c r="AF29" s="21">
        <v>0</v>
      </c>
      <c r="AG29" s="158">
        <v>0.99979765580503011</v>
      </c>
      <c r="AH29" s="150"/>
      <c r="AI29" s="19">
        <v>0</v>
      </c>
      <c r="AJ29" s="21">
        <v>0</v>
      </c>
      <c r="AK29" s="21">
        <v>0</v>
      </c>
      <c r="AL29" s="176">
        <v>0.99778361516992298</v>
      </c>
      <c r="AM29" s="157">
        <v>21</v>
      </c>
      <c r="AN29" s="19">
        <v>16</v>
      </c>
      <c r="AO29" s="21">
        <v>9.1954022988505746E-2</v>
      </c>
      <c r="AP29" s="21">
        <v>6.2061207866258099E-4</v>
      </c>
      <c r="AQ29" s="158">
        <v>0.99716845739110171</v>
      </c>
      <c r="AR29" s="150"/>
      <c r="AS29" s="19">
        <v>0</v>
      </c>
      <c r="AT29" s="21">
        <v>0</v>
      </c>
      <c r="AU29" s="21">
        <v>0</v>
      </c>
      <c r="AV29" s="176">
        <v>1</v>
      </c>
      <c r="AW29" s="165"/>
      <c r="AX29" s="23">
        <v>0</v>
      </c>
      <c r="AY29" s="21">
        <v>0</v>
      </c>
      <c r="AZ29" s="21">
        <v>0</v>
      </c>
      <c r="BA29" s="158">
        <v>0.99786055877170909</v>
      </c>
      <c r="BB29" s="181"/>
    </row>
    <row r="30" spans="1:54">
      <c r="A30" s="80" t="s">
        <v>39</v>
      </c>
      <c r="B30" s="137">
        <v>96711</v>
      </c>
      <c r="C30" s="138">
        <v>20</v>
      </c>
      <c r="D30" s="153">
        <v>27</v>
      </c>
      <c r="E30" s="20">
        <v>92</v>
      </c>
      <c r="F30" s="26">
        <v>9.5128785763770411E-4</v>
      </c>
      <c r="G30" s="26">
        <v>3.2450583405053827E-4</v>
      </c>
      <c r="H30" s="154">
        <v>0.99892771985270246</v>
      </c>
      <c r="I30" s="161">
        <v>19</v>
      </c>
      <c r="J30" s="19">
        <v>16</v>
      </c>
      <c r="K30" s="26">
        <v>0.17391304347826086</v>
      </c>
      <c r="L30" s="26">
        <v>5.508693406782579E-4</v>
      </c>
      <c r="M30" s="154">
        <v>0.99900154932002083</v>
      </c>
      <c r="N30" s="168"/>
      <c r="O30" s="22">
        <v>0</v>
      </c>
      <c r="P30" s="26">
        <v>0</v>
      </c>
      <c r="Q30" s="26">
        <v>0</v>
      </c>
      <c r="R30" s="154"/>
      <c r="S30" s="161">
        <v>21</v>
      </c>
      <c r="T30" s="19">
        <v>39</v>
      </c>
      <c r="U30" s="26">
        <v>0.42391304347826086</v>
      </c>
      <c r="V30" s="26">
        <v>1.44449794436831E-3</v>
      </c>
      <c r="W30" s="154">
        <v>0.99488869958146597</v>
      </c>
      <c r="X30" s="147">
        <v>21</v>
      </c>
      <c r="Y30" s="19">
        <v>13</v>
      </c>
      <c r="Z30" s="26">
        <v>0.14130434782608695</v>
      </c>
      <c r="AA30" s="26">
        <v>1.2195121951219512E-3</v>
      </c>
      <c r="AB30" s="174">
        <v>0.9984052532833021</v>
      </c>
      <c r="AC30" s="164"/>
      <c r="AD30" s="19">
        <v>0</v>
      </c>
      <c r="AE30" s="26">
        <v>0</v>
      </c>
      <c r="AF30" s="26">
        <v>0</v>
      </c>
      <c r="AG30" s="154">
        <v>0.99979765580503011</v>
      </c>
      <c r="AH30" s="149"/>
      <c r="AI30" s="19">
        <v>0</v>
      </c>
      <c r="AJ30" s="26">
        <v>0</v>
      </c>
      <c r="AK30" s="26">
        <v>0</v>
      </c>
      <c r="AL30" s="174">
        <v>0.99778361516992298</v>
      </c>
      <c r="AM30" s="153">
        <v>27</v>
      </c>
      <c r="AN30" s="19">
        <v>8</v>
      </c>
      <c r="AO30" s="26">
        <v>8.6956521739130432E-2</v>
      </c>
      <c r="AP30" s="26">
        <v>3.103060393312905E-4</v>
      </c>
      <c r="AQ30" s="154">
        <v>0.99747876343043296</v>
      </c>
      <c r="AR30" s="149"/>
      <c r="AS30" s="19">
        <v>0</v>
      </c>
      <c r="AT30" s="26">
        <v>0</v>
      </c>
      <c r="AU30" s="26">
        <v>0</v>
      </c>
      <c r="AV30" s="174">
        <v>1</v>
      </c>
      <c r="AW30" s="161">
        <v>18</v>
      </c>
      <c r="AX30" s="23">
        <v>16</v>
      </c>
      <c r="AY30" s="26">
        <v>0.17391304347826086</v>
      </c>
      <c r="AZ30" s="26">
        <v>2.0135917442738486E-3</v>
      </c>
      <c r="BA30" s="154">
        <v>0.99987415051598294</v>
      </c>
      <c r="BB30" s="182"/>
    </row>
    <row r="31" spans="1:54" s="7" customFormat="1">
      <c r="A31" s="81" t="s">
        <v>69</v>
      </c>
      <c r="B31" s="137">
        <v>2954</v>
      </c>
      <c r="C31" s="140">
        <v>37</v>
      </c>
      <c r="D31" s="157">
        <v>28</v>
      </c>
      <c r="E31" s="20">
        <v>87</v>
      </c>
      <c r="F31" s="21">
        <v>2.9451591062965469E-2</v>
      </c>
      <c r="G31" s="21">
        <v>3.0686964741735685E-4</v>
      </c>
      <c r="H31" s="158">
        <v>0.99923458950011979</v>
      </c>
      <c r="I31" s="165"/>
      <c r="J31" s="19">
        <v>0</v>
      </c>
      <c r="K31" s="21">
        <v>0</v>
      </c>
      <c r="L31" s="21">
        <v>0</v>
      </c>
      <c r="M31" s="158">
        <v>0.99900154932002083</v>
      </c>
      <c r="N31" s="170"/>
      <c r="O31" s="22">
        <v>0</v>
      </c>
      <c r="P31" s="21">
        <v>0</v>
      </c>
      <c r="Q31" s="26">
        <v>0</v>
      </c>
      <c r="R31" s="158"/>
      <c r="S31" s="163">
        <v>22</v>
      </c>
      <c r="T31" s="19">
        <v>34</v>
      </c>
      <c r="U31" s="21">
        <v>0.39080459770114945</v>
      </c>
      <c r="V31" s="21">
        <v>1.2593059002185265E-3</v>
      </c>
      <c r="W31" s="158">
        <v>0.99614800548168447</v>
      </c>
      <c r="X31" s="150"/>
      <c r="Y31" s="19">
        <v>0</v>
      </c>
      <c r="Z31" s="21">
        <v>0</v>
      </c>
      <c r="AA31" s="21">
        <v>0</v>
      </c>
      <c r="AB31" s="176">
        <v>0.9984052532833021</v>
      </c>
      <c r="AC31" s="163">
        <v>17</v>
      </c>
      <c r="AD31" s="19">
        <v>27</v>
      </c>
      <c r="AE31" s="21">
        <v>0.31034482758620691</v>
      </c>
      <c r="AF31" s="21">
        <v>2.023441949698732E-4</v>
      </c>
      <c r="AG31" s="158">
        <v>1</v>
      </c>
      <c r="AH31" s="150"/>
      <c r="AI31" s="19">
        <v>0</v>
      </c>
      <c r="AJ31" s="21">
        <v>0</v>
      </c>
      <c r="AK31" s="21">
        <v>0</v>
      </c>
      <c r="AL31" s="176">
        <v>0.99778361516992298</v>
      </c>
      <c r="AM31" s="157">
        <v>18</v>
      </c>
      <c r="AN31" s="19">
        <v>26</v>
      </c>
      <c r="AO31" s="21">
        <v>0.2988505747126437</v>
      </c>
      <c r="AP31" s="21">
        <v>1.008494627826694E-3</v>
      </c>
      <c r="AQ31" s="158">
        <v>0.99848725805825966</v>
      </c>
      <c r="AR31" s="150"/>
      <c r="AS31" s="19">
        <v>0</v>
      </c>
      <c r="AT31" s="21">
        <v>0</v>
      </c>
      <c r="AU31" s="21">
        <v>0</v>
      </c>
      <c r="AV31" s="176">
        <v>1</v>
      </c>
      <c r="AW31" s="165"/>
      <c r="AX31" s="23">
        <v>0</v>
      </c>
      <c r="AY31" s="21">
        <v>0</v>
      </c>
      <c r="AZ31" s="21">
        <v>0</v>
      </c>
      <c r="BA31" s="158">
        <v>0.99987415051598294</v>
      </c>
      <c r="BB31" s="181"/>
    </row>
    <row r="32" spans="1:54">
      <c r="A32" s="80" t="s">
        <v>42</v>
      </c>
      <c r="B32" s="83">
        <v>9664</v>
      </c>
      <c r="C32" s="138">
        <v>35</v>
      </c>
      <c r="D32" s="153">
        <v>29</v>
      </c>
      <c r="E32" s="29">
        <v>49</v>
      </c>
      <c r="F32" s="26">
        <v>5.0703642384105959E-3</v>
      </c>
      <c r="G32" s="26">
        <v>1.7283462900517799E-4</v>
      </c>
      <c r="H32" s="154">
        <v>0.99940742412912498</v>
      </c>
      <c r="I32" s="161">
        <v>26</v>
      </c>
      <c r="J32" s="24">
        <v>4</v>
      </c>
      <c r="K32" s="26">
        <v>8.1632653061224483E-2</v>
      </c>
      <c r="L32" s="26">
        <v>1.3771733516956448E-4</v>
      </c>
      <c r="M32" s="154">
        <v>0.99913926665519037</v>
      </c>
      <c r="N32" s="168"/>
      <c r="O32" s="17">
        <v>0</v>
      </c>
      <c r="P32" s="26">
        <v>0</v>
      </c>
      <c r="Q32" s="26">
        <v>0</v>
      </c>
      <c r="R32" s="154"/>
      <c r="S32" s="161">
        <v>25</v>
      </c>
      <c r="T32" s="24">
        <v>25</v>
      </c>
      <c r="U32" s="26">
        <v>0.51020408163265307</v>
      </c>
      <c r="V32" s="26">
        <v>9.2596022074891663E-4</v>
      </c>
      <c r="W32" s="154">
        <v>0.99707396570243334</v>
      </c>
      <c r="X32" s="149"/>
      <c r="Y32" s="24">
        <v>0</v>
      </c>
      <c r="Z32" s="26">
        <v>0</v>
      </c>
      <c r="AA32" s="26">
        <v>0</v>
      </c>
      <c r="AB32" s="174">
        <v>0.9984052532833021</v>
      </c>
      <c r="AC32" s="164"/>
      <c r="AD32" s="24">
        <v>0</v>
      </c>
      <c r="AE32" s="26">
        <v>0</v>
      </c>
      <c r="AF32" s="26">
        <v>0</v>
      </c>
      <c r="AG32" s="154">
        <v>1</v>
      </c>
      <c r="AH32" s="147">
        <v>24</v>
      </c>
      <c r="AI32" s="24">
        <v>6</v>
      </c>
      <c r="AJ32" s="26">
        <v>0.12244897959183673</v>
      </c>
      <c r="AK32" s="26">
        <v>4.9252996223936958E-4</v>
      </c>
      <c r="AL32" s="174">
        <v>0.99827614513216234</v>
      </c>
      <c r="AM32" s="153">
        <v>23</v>
      </c>
      <c r="AN32" s="24">
        <v>14</v>
      </c>
      <c r="AO32" s="26">
        <v>0.2857142857142857</v>
      </c>
      <c r="AP32" s="26">
        <v>5.4303556882975834E-4</v>
      </c>
      <c r="AQ32" s="154">
        <v>0.99903029362708939</v>
      </c>
      <c r="AR32" s="149"/>
      <c r="AS32" s="24">
        <v>0</v>
      </c>
      <c r="AT32" s="26">
        <v>0</v>
      </c>
      <c r="AU32" s="26">
        <v>0</v>
      </c>
      <c r="AV32" s="174">
        <v>1</v>
      </c>
      <c r="AW32" s="164"/>
      <c r="AX32" s="30">
        <v>0</v>
      </c>
      <c r="AY32" s="26">
        <v>0</v>
      </c>
      <c r="AZ32" s="26">
        <v>0</v>
      </c>
      <c r="BA32" s="154">
        <v>0.99987415051598294</v>
      </c>
      <c r="BB32" s="182"/>
    </row>
    <row r="33" spans="1:54">
      <c r="A33" s="80" t="s">
        <v>44</v>
      </c>
      <c r="B33" s="137">
        <v>22041</v>
      </c>
      <c r="C33" s="138">
        <v>29</v>
      </c>
      <c r="D33" s="153">
        <v>30</v>
      </c>
      <c r="E33" s="20">
        <v>38</v>
      </c>
      <c r="F33" s="26">
        <v>1.7240597069098499E-3</v>
      </c>
      <c r="G33" s="26">
        <v>1.3403501841217883E-4</v>
      </c>
      <c r="H33" s="154">
        <v>0.99954145914753711</v>
      </c>
      <c r="I33" s="161">
        <v>24</v>
      </c>
      <c r="J33" s="19">
        <v>10</v>
      </c>
      <c r="K33" s="26">
        <v>0.26315789473684209</v>
      </c>
      <c r="L33" s="26">
        <v>3.4429333792391115E-4</v>
      </c>
      <c r="M33" s="154">
        <v>0.99948355999311433</v>
      </c>
      <c r="N33" s="168"/>
      <c r="O33" s="22">
        <v>0</v>
      </c>
      <c r="P33" s="26">
        <v>0</v>
      </c>
      <c r="Q33" s="26">
        <v>0</v>
      </c>
      <c r="R33" s="154"/>
      <c r="S33" s="161">
        <v>27</v>
      </c>
      <c r="T33" s="19">
        <v>20</v>
      </c>
      <c r="U33" s="26">
        <v>0.52631578947368418</v>
      </c>
      <c r="V33" s="26">
        <v>7.4076817659913326E-4</v>
      </c>
      <c r="W33" s="154">
        <v>0.99781473387903252</v>
      </c>
      <c r="X33" s="149"/>
      <c r="Y33" s="19">
        <v>0</v>
      </c>
      <c r="Z33" s="26">
        <v>0</v>
      </c>
      <c r="AA33" s="26">
        <v>0</v>
      </c>
      <c r="AB33" s="174">
        <v>0.9984052532833021</v>
      </c>
      <c r="AC33" s="164"/>
      <c r="AD33" s="19">
        <v>0</v>
      </c>
      <c r="AE33" s="26">
        <v>0</v>
      </c>
      <c r="AF33" s="26">
        <v>0</v>
      </c>
      <c r="AG33" s="154">
        <v>1</v>
      </c>
      <c r="AH33" s="149"/>
      <c r="AI33" s="19">
        <v>0</v>
      </c>
      <c r="AJ33" s="26">
        <v>0</v>
      </c>
      <c r="AK33" s="26">
        <v>0</v>
      </c>
      <c r="AL33" s="174">
        <v>0.99827614513216234</v>
      </c>
      <c r="AM33" s="153">
        <v>26</v>
      </c>
      <c r="AN33" s="19">
        <v>8</v>
      </c>
      <c r="AO33" s="26">
        <v>0.21052631578947367</v>
      </c>
      <c r="AP33" s="26">
        <v>3.103060393312905E-4</v>
      </c>
      <c r="AQ33" s="154">
        <v>0.99934059966642064</v>
      </c>
      <c r="AR33" s="149"/>
      <c r="AS33" s="19">
        <v>0</v>
      </c>
      <c r="AT33" s="26">
        <v>0</v>
      </c>
      <c r="AU33" s="26">
        <v>0</v>
      </c>
      <c r="AV33" s="174">
        <v>1</v>
      </c>
      <c r="AW33" s="164"/>
      <c r="AX33" s="23">
        <v>0</v>
      </c>
      <c r="AY33" s="26">
        <v>0</v>
      </c>
      <c r="AZ33" s="26">
        <v>0</v>
      </c>
      <c r="BA33" s="154">
        <v>0.99987415051598294</v>
      </c>
      <c r="BB33" s="182"/>
    </row>
    <row r="34" spans="1:54">
      <c r="A34" s="80" t="s">
        <v>46</v>
      </c>
      <c r="B34" s="83">
        <v>58142</v>
      </c>
      <c r="C34" s="138">
        <v>22</v>
      </c>
      <c r="D34" s="153">
        <v>31</v>
      </c>
      <c r="E34" s="29">
        <v>34</v>
      </c>
      <c r="F34" s="26">
        <v>5.8477520553128551E-4</v>
      </c>
      <c r="G34" s="26">
        <v>1.1992606910563371E-4</v>
      </c>
      <c r="H34" s="154">
        <v>0.99966138521664272</v>
      </c>
      <c r="I34" s="164"/>
      <c r="J34" s="24">
        <v>0</v>
      </c>
      <c r="K34" s="26">
        <v>0</v>
      </c>
      <c r="L34" s="26">
        <v>0</v>
      </c>
      <c r="M34" s="154">
        <v>0.99948355999311433</v>
      </c>
      <c r="N34" s="168"/>
      <c r="O34" s="17">
        <v>0</v>
      </c>
      <c r="P34" s="26">
        <v>0</v>
      </c>
      <c r="Q34" s="26">
        <v>0</v>
      </c>
      <c r="R34" s="154"/>
      <c r="S34" s="161">
        <v>31</v>
      </c>
      <c r="T34" s="24">
        <v>9</v>
      </c>
      <c r="U34" s="26">
        <v>0.26470588235294118</v>
      </c>
      <c r="V34" s="26">
        <v>3.3334567946961E-4</v>
      </c>
      <c r="W34" s="154">
        <v>0.99814807955850215</v>
      </c>
      <c r="X34" s="147">
        <v>20</v>
      </c>
      <c r="Y34" s="24">
        <v>16</v>
      </c>
      <c r="Z34" s="26">
        <v>0.47058823529411764</v>
      </c>
      <c r="AA34" s="26">
        <v>1.50093808630394E-3</v>
      </c>
      <c r="AB34" s="174">
        <v>0.99990619136960601</v>
      </c>
      <c r="AC34" s="164"/>
      <c r="AD34" s="24">
        <v>0</v>
      </c>
      <c r="AE34" s="26">
        <v>0</v>
      </c>
      <c r="AF34" s="26">
        <v>0</v>
      </c>
      <c r="AG34" s="154">
        <v>1</v>
      </c>
      <c r="AH34" s="147">
        <v>22</v>
      </c>
      <c r="AI34" s="24">
        <v>9</v>
      </c>
      <c r="AJ34" s="26">
        <v>0.26470588235294118</v>
      </c>
      <c r="AK34" s="26">
        <v>7.3879494335905437E-4</v>
      </c>
      <c r="AL34" s="174">
        <v>0.99901494007552138</v>
      </c>
      <c r="AM34" s="164"/>
      <c r="AN34" s="24">
        <v>0</v>
      </c>
      <c r="AO34" s="26">
        <v>0</v>
      </c>
      <c r="AP34" s="26">
        <v>0</v>
      </c>
      <c r="AQ34" s="154">
        <v>0.99934059966642064</v>
      </c>
      <c r="AR34" s="149"/>
      <c r="AS34" s="24">
        <v>0</v>
      </c>
      <c r="AT34" s="26">
        <v>0</v>
      </c>
      <c r="AU34" s="26">
        <v>0</v>
      </c>
      <c r="AV34" s="174">
        <v>1</v>
      </c>
      <c r="AW34" s="164"/>
      <c r="AX34" s="30">
        <v>0</v>
      </c>
      <c r="AY34" s="26">
        <v>0</v>
      </c>
      <c r="AZ34" s="26">
        <v>0</v>
      </c>
      <c r="BA34" s="154">
        <v>0.99987415051598294</v>
      </c>
      <c r="BB34" s="182"/>
    </row>
    <row r="35" spans="1:54">
      <c r="A35" s="80" t="s">
        <v>45</v>
      </c>
      <c r="B35" s="137">
        <v>17560</v>
      </c>
      <c r="C35" s="138">
        <v>31</v>
      </c>
      <c r="D35" s="153">
        <v>32</v>
      </c>
      <c r="E35" s="20">
        <v>29</v>
      </c>
      <c r="F35" s="26">
        <v>1.6514806378132118E-3</v>
      </c>
      <c r="G35" s="26">
        <v>1.0228988247245227E-4</v>
      </c>
      <c r="H35" s="154">
        <v>0.99976367509911512</v>
      </c>
      <c r="I35" s="164"/>
      <c r="J35" s="19">
        <v>0</v>
      </c>
      <c r="K35" s="26">
        <v>0</v>
      </c>
      <c r="L35" s="26">
        <v>0</v>
      </c>
      <c r="M35" s="154">
        <v>0.99948355999311433</v>
      </c>
      <c r="N35" s="168"/>
      <c r="O35" s="22">
        <v>0</v>
      </c>
      <c r="P35" s="26">
        <v>0</v>
      </c>
      <c r="Q35" s="26">
        <v>0</v>
      </c>
      <c r="R35" s="154"/>
      <c r="S35" s="161">
        <v>35</v>
      </c>
      <c r="T35" s="19">
        <v>4</v>
      </c>
      <c r="U35" s="26">
        <v>0.13793103448275862</v>
      </c>
      <c r="V35" s="26">
        <v>1.4815363531982666E-4</v>
      </c>
      <c r="W35" s="154">
        <v>0.99829623319382199</v>
      </c>
      <c r="X35" s="149"/>
      <c r="Y35" s="19">
        <v>0</v>
      </c>
      <c r="Z35" s="26">
        <v>0</v>
      </c>
      <c r="AA35" s="26">
        <v>0</v>
      </c>
      <c r="AB35" s="174">
        <v>0.99990619136960601</v>
      </c>
      <c r="AC35" s="164"/>
      <c r="AD35" s="19">
        <v>0</v>
      </c>
      <c r="AE35" s="26">
        <v>0</v>
      </c>
      <c r="AF35" s="26">
        <v>0</v>
      </c>
      <c r="AG35" s="154">
        <v>1</v>
      </c>
      <c r="AH35" s="147">
        <v>21</v>
      </c>
      <c r="AI35" s="19">
        <v>10</v>
      </c>
      <c r="AJ35" s="26">
        <v>0.34482758620689657</v>
      </c>
      <c r="AK35" s="26">
        <v>8.2088327039894922E-4</v>
      </c>
      <c r="AL35" s="174">
        <v>0.99983582334592036</v>
      </c>
      <c r="AM35" s="153">
        <v>24</v>
      </c>
      <c r="AN35" s="19">
        <v>14</v>
      </c>
      <c r="AO35" s="26">
        <v>0.48275862068965519</v>
      </c>
      <c r="AP35" s="26">
        <v>5.4303556882975834E-4</v>
      </c>
      <c r="AQ35" s="154">
        <v>0.99988363523525037</v>
      </c>
      <c r="AR35" s="149"/>
      <c r="AS35" s="19">
        <v>0</v>
      </c>
      <c r="AT35" s="26">
        <v>0</v>
      </c>
      <c r="AU35" s="26">
        <v>0</v>
      </c>
      <c r="AV35" s="174">
        <v>1</v>
      </c>
      <c r="AW35" s="161">
        <v>20</v>
      </c>
      <c r="AX35" s="23">
        <v>1</v>
      </c>
      <c r="AY35" s="26">
        <v>3.4482758620689655E-2</v>
      </c>
      <c r="AZ35" s="26">
        <v>1.2584948401711554E-4</v>
      </c>
      <c r="BA35" s="154">
        <v>1</v>
      </c>
      <c r="BB35" s="182"/>
    </row>
    <row r="36" spans="1:54">
      <c r="A36" s="80" t="s">
        <v>70</v>
      </c>
      <c r="B36" s="83">
        <v>4938</v>
      </c>
      <c r="C36" s="138">
        <v>36</v>
      </c>
      <c r="D36" s="153">
        <v>33</v>
      </c>
      <c r="E36" s="29">
        <v>17</v>
      </c>
      <c r="F36" s="26">
        <v>3.4426893479141351E-3</v>
      </c>
      <c r="G36" s="26">
        <v>5.9963034552816854E-5</v>
      </c>
      <c r="H36" s="154">
        <v>0.99982363813366792</v>
      </c>
      <c r="I36" s="164"/>
      <c r="J36" s="24">
        <v>0</v>
      </c>
      <c r="K36" s="26">
        <v>0</v>
      </c>
      <c r="L36" s="26">
        <v>0</v>
      </c>
      <c r="M36" s="154">
        <v>0.99948355999311433</v>
      </c>
      <c r="N36" s="168"/>
      <c r="O36" s="17">
        <v>0</v>
      </c>
      <c r="P36" s="26">
        <v>0</v>
      </c>
      <c r="Q36" s="26">
        <v>0</v>
      </c>
      <c r="R36" s="154"/>
      <c r="S36" s="161">
        <v>28</v>
      </c>
      <c r="T36" s="24">
        <v>16</v>
      </c>
      <c r="U36" s="26">
        <v>0.94117647058823528</v>
      </c>
      <c r="V36" s="26">
        <v>5.9261454127930663E-4</v>
      </c>
      <c r="W36" s="154">
        <v>0.99888884773510134</v>
      </c>
      <c r="X36" s="149"/>
      <c r="Y36" s="24">
        <v>0</v>
      </c>
      <c r="Z36" s="26">
        <v>0</v>
      </c>
      <c r="AA36" s="26">
        <v>0</v>
      </c>
      <c r="AB36" s="174">
        <v>0.99990619136960601</v>
      </c>
      <c r="AC36" s="164"/>
      <c r="AD36" s="24">
        <v>0</v>
      </c>
      <c r="AE36" s="26">
        <v>0</v>
      </c>
      <c r="AF36" s="26">
        <v>0</v>
      </c>
      <c r="AG36" s="154">
        <v>1</v>
      </c>
      <c r="AH36" s="149"/>
      <c r="AI36" s="24">
        <v>0</v>
      </c>
      <c r="AJ36" s="26">
        <v>0</v>
      </c>
      <c r="AK36" s="26">
        <v>0</v>
      </c>
      <c r="AL36" s="174">
        <v>0.99983582334592036</v>
      </c>
      <c r="AM36" s="153">
        <v>31</v>
      </c>
      <c r="AN36" s="24">
        <v>1</v>
      </c>
      <c r="AO36" s="26">
        <v>5.8823529411764705E-2</v>
      </c>
      <c r="AP36" s="26">
        <v>3.8788254916411312E-5</v>
      </c>
      <c r="AQ36" s="154">
        <v>0.9999224234901668</v>
      </c>
      <c r="AR36" s="149"/>
      <c r="AS36" s="24">
        <v>0</v>
      </c>
      <c r="AT36" s="26">
        <v>0</v>
      </c>
      <c r="AU36" s="26">
        <v>0</v>
      </c>
      <c r="AV36" s="174">
        <v>1</v>
      </c>
      <c r="AW36" s="161">
        <v>21</v>
      </c>
      <c r="AX36" s="30">
        <v>0</v>
      </c>
      <c r="AY36" s="26">
        <v>0</v>
      </c>
      <c r="AZ36" s="26">
        <v>0</v>
      </c>
      <c r="BA36" s="154">
        <v>1</v>
      </c>
      <c r="BB36" s="182"/>
    </row>
    <row r="37" spans="1:54">
      <c r="A37" s="80" t="s">
        <v>49</v>
      </c>
      <c r="B37" s="137">
        <v>23529</v>
      </c>
      <c r="C37" s="138">
        <v>28</v>
      </c>
      <c r="D37" s="153">
        <v>34</v>
      </c>
      <c r="E37" s="20">
        <v>14</v>
      </c>
      <c r="F37" s="26">
        <v>5.9501041268222193E-4</v>
      </c>
      <c r="G37" s="26">
        <v>4.9381322572907994E-5</v>
      </c>
      <c r="H37" s="154">
        <v>0.99987301945624085</v>
      </c>
      <c r="I37" s="161">
        <v>23</v>
      </c>
      <c r="J37" s="19">
        <v>11</v>
      </c>
      <c r="K37" s="26">
        <v>0.7857142857142857</v>
      </c>
      <c r="L37" s="26">
        <v>3.7872267171630227E-4</v>
      </c>
      <c r="M37" s="154">
        <v>0.99986228266483068</v>
      </c>
      <c r="N37" s="168"/>
      <c r="O37" s="22">
        <v>0</v>
      </c>
      <c r="P37" s="26">
        <v>0</v>
      </c>
      <c r="Q37" s="26">
        <v>0</v>
      </c>
      <c r="R37" s="154"/>
      <c r="S37" s="164"/>
      <c r="T37" s="19">
        <v>0</v>
      </c>
      <c r="U37" s="26">
        <v>0</v>
      </c>
      <c r="V37" s="26">
        <v>0</v>
      </c>
      <c r="W37" s="154">
        <v>0.99888884773510134</v>
      </c>
      <c r="X37" s="147">
        <v>24</v>
      </c>
      <c r="Y37" s="19">
        <v>1</v>
      </c>
      <c r="Z37" s="26">
        <v>7.1428571428571425E-2</v>
      </c>
      <c r="AA37" s="26">
        <v>9.3808630393996248E-5</v>
      </c>
      <c r="AB37" s="174">
        <v>1</v>
      </c>
      <c r="AC37" s="164"/>
      <c r="AD37" s="19">
        <v>0</v>
      </c>
      <c r="AE37" s="26">
        <v>0</v>
      </c>
      <c r="AF37" s="26">
        <v>0</v>
      </c>
      <c r="AG37" s="154">
        <v>1</v>
      </c>
      <c r="AH37" s="147">
        <v>26</v>
      </c>
      <c r="AI37" s="19">
        <v>2</v>
      </c>
      <c r="AJ37" s="26">
        <v>0.14285714285714285</v>
      </c>
      <c r="AK37" s="26">
        <v>1.6417665407978985E-4</v>
      </c>
      <c r="AL37" s="174">
        <v>1.0000000000000002</v>
      </c>
      <c r="AM37" s="164"/>
      <c r="AN37" s="19">
        <v>0</v>
      </c>
      <c r="AO37" s="26">
        <v>0</v>
      </c>
      <c r="AP37" s="26">
        <v>0</v>
      </c>
      <c r="AQ37" s="154">
        <v>0.9999224234901668</v>
      </c>
      <c r="AR37" s="149"/>
      <c r="AS37" s="19">
        <v>0</v>
      </c>
      <c r="AT37" s="26">
        <v>0</v>
      </c>
      <c r="AU37" s="26">
        <v>0</v>
      </c>
      <c r="AV37" s="174">
        <v>1</v>
      </c>
      <c r="AW37" s="164"/>
      <c r="AX37" s="23">
        <v>0</v>
      </c>
      <c r="AY37" s="26">
        <v>0</v>
      </c>
      <c r="AZ37" s="26">
        <v>0</v>
      </c>
      <c r="BA37" s="154">
        <v>1</v>
      </c>
      <c r="BB37" s="182"/>
    </row>
    <row r="38" spans="1:54">
      <c r="A38" s="80" t="s">
        <v>52</v>
      </c>
      <c r="B38" s="83">
        <v>56109</v>
      </c>
      <c r="C38" s="138">
        <v>23</v>
      </c>
      <c r="D38" s="153">
        <v>35</v>
      </c>
      <c r="E38" s="29">
        <v>12</v>
      </c>
      <c r="F38" s="26">
        <v>2.1386943271132973E-4</v>
      </c>
      <c r="G38" s="26">
        <v>4.2326847919635426E-5</v>
      </c>
      <c r="H38" s="154">
        <v>0.99991534630416046</v>
      </c>
      <c r="I38" s="164"/>
      <c r="J38" s="24">
        <v>0</v>
      </c>
      <c r="K38" s="26">
        <v>0</v>
      </c>
      <c r="L38" s="26">
        <v>0</v>
      </c>
      <c r="M38" s="154">
        <v>0.99986228266483068</v>
      </c>
      <c r="N38" s="168"/>
      <c r="O38" s="17">
        <v>0</v>
      </c>
      <c r="P38" s="26">
        <v>0</v>
      </c>
      <c r="Q38" s="26">
        <v>0</v>
      </c>
      <c r="R38" s="154"/>
      <c r="S38" s="161">
        <v>29</v>
      </c>
      <c r="T38" s="24">
        <v>12</v>
      </c>
      <c r="U38" s="26">
        <v>1</v>
      </c>
      <c r="V38" s="26">
        <v>4.4446090595948E-4</v>
      </c>
      <c r="W38" s="154">
        <v>0.99933330864106085</v>
      </c>
      <c r="X38" s="149"/>
      <c r="Y38" s="24">
        <v>0</v>
      </c>
      <c r="Z38" s="26">
        <v>0</v>
      </c>
      <c r="AA38" s="26">
        <v>0</v>
      </c>
      <c r="AB38" s="174">
        <v>1</v>
      </c>
      <c r="AC38" s="164"/>
      <c r="AD38" s="24">
        <v>0</v>
      </c>
      <c r="AE38" s="26">
        <v>0</v>
      </c>
      <c r="AF38" s="26">
        <v>0</v>
      </c>
      <c r="AG38" s="154">
        <v>1</v>
      </c>
      <c r="AH38" s="149"/>
      <c r="AI38" s="24">
        <v>0</v>
      </c>
      <c r="AJ38" s="26">
        <v>0</v>
      </c>
      <c r="AK38" s="26">
        <v>0</v>
      </c>
      <c r="AL38" s="174">
        <v>1.0000000000000002</v>
      </c>
      <c r="AM38" s="164"/>
      <c r="AN38" s="24">
        <v>0</v>
      </c>
      <c r="AO38" s="26">
        <v>0</v>
      </c>
      <c r="AP38" s="26">
        <v>0</v>
      </c>
      <c r="AQ38" s="154">
        <v>0.9999224234901668</v>
      </c>
      <c r="AR38" s="149"/>
      <c r="AS38" s="24">
        <v>0</v>
      </c>
      <c r="AT38" s="26">
        <v>0</v>
      </c>
      <c r="AU38" s="26">
        <v>0</v>
      </c>
      <c r="AV38" s="174">
        <v>1</v>
      </c>
      <c r="AW38" s="164"/>
      <c r="AX38" s="30">
        <v>0</v>
      </c>
      <c r="AY38" s="26">
        <v>0</v>
      </c>
      <c r="AZ38" s="26">
        <v>0</v>
      </c>
      <c r="BA38" s="154">
        <v>1</v>
      </c>
      <c r="BB38" s="182"/>
    </row>
    <row r="39" spans="1:54">
      <c r="A39" s="80" t="s">
        <v>50</v>
      </c>
      <c r="B39" s="137">
        <v>20629</v>
      </c>
      <c r="C39" s="138">
        <v>30</v>
      </c>
      <c r="D39" s="153">
        <v>36</v>
      </c>
      <c r="E39" s="20">
        <v>9</v>
      </c>
      <c r="F39" s="26">
        <v>4.3627902467400262E-4</v>
      </c>
      <c r="G39" s="26">
        <v>3.1745135939726566E-5</v>
      </c>
      <c r="H39" s="154">
        <v>0.99994709144010019</v>
      </c>
      <c r="I39" s="161">
        <v>25</v>
      </c>
      <c r="J39" s="19">
        <v>4</v>
      </c>
      <c r="K39" s="26">
        <v>0.44444444444444442</v>
      </c>
      <c r="L39" s="26">
        <v>1.3771733516956448E-4</v>
      </c>
      <c r="M39" s="154">
        <v>1.0000000000000002</v>
      </c>
      <c r="N39" s="168"/>
      <c r="O39" s="22">
        <v>0</v>
      </c>
      <c r="P39" s="26">
        <v>0</v>
      </c>
      <c r="Q39" s="26">
        <v>0</v>
      </c>
      <c r="R39" s="154"/>
      <c r="S39" s="161">
        <v>34</v>
      </c>
      <c r="T39" s="19">
        <v>5</v>
      </c>
      <c r="U39" s="26">
        <v>0.55555555555555558</v>
      </c>
      <c r="V39" s="26">
        <v>1.8519204414978331E-4</v>
      </c>
      <c r="W39" s="154">
        <v>0.99951850068521064</v>
      </c>
      <c r="X39" s="149"/>
      <c r="Y39" s="19">
        <v>0</v>
      </c>
      <c r="Z39" s="26">
        <v>0</v>
      </c>
      <c r="AA39" s="26">
        <v>0</v>
      </c>
      <c r="AB39" s="174">
        <v>1</v>
      </c>
      <c r="AC39" s="164"/>
      <c r="AD39" s="19">
        <v>0</v>
      </c>
      <c r="AE39" s="26">
        <v>0</v>
      </c>
      <c r="AF39" s="26">
        <v>0</v>
      </c>
      <c r="AG39" s="154">
        <v>1</v>
      </c>
      <c r="AH39" s="149"/>
      <c r="AI39" s="19">
        <v>0</v>
      </c>
      <c r="AJ39" s="26">
        <v>0</v>
      </c>
      <c r="AK39" s="26">
        <v>0</v>
      </c>
      <c r="AL39" s="174">
        <v>1.0000000000000002</v>
      </c>
      <c r="AM39" s="164"/>
      <c r="AN39" s="19">
        <v>0</v>
      </c>
      <c r="AO39" s="26">
        <v>0</v>
      </c>
      <c r="AP39" s="26">
        <v>0</v>
      </c>
      <c r="AQ39" s="154">
        <v>0.9999224234901668</v>
      </c>
      <c r="AR39" s="149"/>
      <c r="AS39" s="19">
        <v>0</v>
      </c>
      <c r="AT39" s="26">
        <v>0</v>
      </c>
      <c r="AU39" s="26">
        <v>0</v>
      </c>
      <c r="AV39" s="174">
        <v>1</v>
      </c>
      <c r="AW39" s="164"/>
      <c r="AX39" s="23">
        <v>0</v>
      </c>
      <c r="AY39" s="26">
        <v>0</v>
      </c>
      <c r="AZ39" s="26">
        <v>0</v>
      </c>
      <c r="BA39" s="154">
        <v>1</v>
      </c>
      <c r="BB39" s="182"/>
    </row>
    <row r="40" spans="1:54">
      <c r="A40" s="80" t="s">
        <v>40</v>
      </c>
      <c r="B40" s="83">
        <v>391786</v>
      </c>
      <c r="C40" s="138">
        <v>9</v>
      </c>
      <c r="D40" s="153">
        <v>37</v>
      </c>
      <c r="E40" s="29">
        <v>8</v>
      </c>
      <c r="F40" s="26">
        <v>2.0419310541979551E-5</v>
      </c>
      <c r="G40" s="26">
        <v>2.8217898613090285E-5</v>
      </c>
      <c r="H40" s="154">
        <v>0.99997530933871326</v>
      </c>
      <c r="I40" s="164"/>
      <c r="J40" s="24">
        <v>0</v>
      </c>
      <c r="K40" s="26">
        <v>0</v>
      </c>
      <c r="L40" s="26">
        <v>0</v>
      </c>
      <c r="M40" s="154">
        <v>1.0000000000000002</v>
      </c>
      <c r="N40" s="168"/>
      <c r="O40" s="17">
        <v>0</v>
      </c>
      <c r="P40" s="26">
        <v>0</v>
      </c>
      <c r="Q40" s="26">
        <v>0</v>
      </c>
      <c r="R40" s="154"/>
      <c r="S40" s="161">
        <v>33</v>
      </c>
      <c r="T40" s="24">
        <v>6</v>
      </c>
      <c r="U40" s="26">
        <v>0.75</v>
      </c>
      <c r="V40" s="26">
        <v>2.2223045297974E-4</v>
      </c>
      <c r="W40" s="154">
        <v>0.9997407311381904</v>
      </c>
      <c r="X40" s="149"/>
      <c r="Y40" s="24">
        <v>0</v>
      </c>
      <c r="Z40" s="26">
        <v>0</v>
      </c>
      <c r="AA40" s="26">
        <v>0</v>
      </c>
      <c r="AB40" s="174">
        <v>1</v>
      </c>
      <c r="AC40" s="164"/>
      <c r="AD40" s="24">
        <v>0</v>
      </c>
      <c r="AE40" s="26">
        <v>0</v>
      </c>
      <c r="AF40" s="26">
        <v>0</v>
      </c>
      <c r="AG40" s="154">
        <v>1</v>
      </c>
      <c r="AH40" s="149"/>
      <c r="AI40" s="24">
        <v>0</v>
      </c>
      <c r="AJ40" s="26">
        <v>0</v>
      </c>
      <c r="AK40" s="26">
        <v>0</v>
      </c>
      <c r="AL40" s="174">
        <v>1.0000000000000002</v>
      </c>
      <c r="AM40" s="153">
        <v>30</v>
      </c>
      <c r="AN40" s="24">
        <v>2</v>
      </c>
      <c r="AO40" s="26">
        <v>0.25</v>
      </c>
      <c r="AP40" s="26">
        <v>7.7576509832822624E-5</v>
      </c>
      <c r="AQ40" s="154">
        <v>0.99999999999999967</v>
      </c>
      <c r="AR40" s="149"/>
      <c r="AS40" s="24">
        <v>0</v>
      </c>
      <c r="AT40" s="26">
        <v>0</v>
      </c>
      <c r="AU40" s="26">
        <v>0</v>
      </c>
      <c r="AV40" s="174">
        <v>1</v>
      </c>
      <c r="AW40" s="164"/>
      <c r="AX40" s="30">
        <v>0</v>
      </c>
      <c r="AY40" s="26">
        <v>0</v>
      </c>
      <c r="AZ40" s="26">
        <v>0</v>
      </c>
      <c r="BA40" s="154">
        <v>1</v>
      </c>
      <c r="BB40" s="182"/>
    </row>
    <row r="41" spans="1:54" ht="13.8" thickBot="1">
      <c r="A41" s="91" t="s">
        <v>51</v>
      </c>
      <c r="B41" s="184">
        <v>190</v>
      </c>
      <c r="C41" s="185">
        <v>38</v>
      </c>
      <c r="D41" s="186">
        <v>38</v>
      </c>
      <c r="E41" s="187">
        <v>7</v>
      </c>
      <c r="F41" s="188">
        <v>3.6842105263157891E-2</v>
      </c>
      <c r="G41" s="188">
        <v>2.4690661286453997E-5</v>
      </c>
      <c r="H41" s="189">
        <v>0.99999999999999967</v>
      </c>
      <c r="I41" s="190"/>
      <c r="J41" s="191">
        <v>0</v>
      </c>
      <c r="K41" s="188">
        <v>0</v>
      </c>
      <c r="L41" s="188">
        <v>0</v>
      </c>
      <c r="M41" s="189">
        <v>1.0000000000000002</v>
      </c>
      <c r="N41" s="192"/>
      <c r="O41" s="193">
        <v>0</v>
      </c>
      <c r="P41" s="188">
        <v>0</v>
      </c>
      <c r="Q41" s="188">
        <v>0</v>
      </c>
      <c r="R41" s="189"/>
      <c r="S41" s="194">
        <v>32</v>
      </c>
      <c r="T41" s="191">
        <v>7</v>
      </c>
      <c r="U41" s="188">
        <v>1</v>
      </c>
      <c r="V41" s="188">
        <v>2.5926886180969663E-4</v>
      </c>
      <c r="W41" s="189">
        <v>1</v>
      </c>
      <c r="X41" s="195"/>
      <c r="Y41" s="191">
        <v>0</v>
      </c>
      <c r="Z41" s="188">
        <v>0</v>
      </c>
      <c r="AA41" s="188">
        <v>0</v>
      </c>
      <c r="AB41" s="196">
        <v>1</v>
      </c>
      <c r="AC41" s="190"/>
      <c r="AD41" s="191">
        <v>0</v>
      </c>
      <c r="AE41" s="188">
        <v>0</v>
      </c>
      <c r="AF41" s="188">
        <v>0</v>
      </c>
      <c r="AG41" s="189">
        <v>1</v>
      </c>
      <c r="AH41" s="195"/>
      <c r="AI41" s="191">
        <v>0</v>
      </c>
      <c r="AJ41" s="188">
        <v>0</v>
      </c>
      <c r="AK41" s="188">
        <v>0</v>
      </c>
      <c r="AL41" s="196">
        <v>1.0000000000000002</v>
      </c>
      <c r="AM41" s="190"/>
      <c r="AN41" s="191">
        <v>0</v>
      </c>
      <c r="AO41" s="188">
        <v>0</v>
      </c>
      <c r="AP41" s="188">
        <v>0</v>
      </c>
      <c r="AQ41" s="189">
        <v>0.99999999999999967</v>
      </c>
      <c r="AR41" s="195"/>
      <c r="AS41" s="191">
        <v>0</v>
      </c>
      <c r="AT41" s="188">
        <v>0</v>
      </c>
      <c r="AU41" s="188">
        <v>0</v>
      </c>
      <c r="AV41" s="196">
        <v>1</v>
      </c>
      <c r="AW41" s="190"/>
      <c r="AX41" s="197">
        <v>0</v>
      </c>
      <c r="AY41" s="188">
        <v>0</v>
      </c>
      <c r="AZ41" s="188">
        <v>0</v>
      </c>
      <c r="BA41" s="189">
        <v>1</v>
      </c>
      <c r="BB41" s="182"/>
    </row>
    <row r="42" spans="1:54" ht="13.8" thickBot="1">
      <c r="A42" s="200" t="s">
        <v>71</v>
      </c>
      <c r="B42" s="201">
        <v>17041703</v>
      </c>
      <c r="C42" s="201"/>
      <c r="D42" s="202"/>
      <c r="E42" s="203">
        <v>283508</v>
      </c>
      <c r="F42" s="204">
        <v>1.6636130790449757E-2</v>
      </c>
      <c r="G42" s="204"/>
      <c r="H42" s="204"/>
      <c r="I42" s="201"/>
      <c r="J42" s="201">
        <v>29045</v>
      </c>
      <c r="K42" s="357">
        <v>0.10244860815215091</v>
      </c>
      <c r="L42" s="204"/>
      <c r="M42" s="204"/>
      <c r="N42" s="205"/>
      <c r="O42" s="206">
        <v>26999</v>
      </c>
      <c r="P42" s="204">
        <v>9.5231880581853071E-2</v>
      </c>
      <c r="Q42" s="204"/>
      <c r="R42" s="204"/>
      <c r="S42" s="207"/>
      <c r="T42" s="201">
        <v>26999</v>
      </c>
      <c r="U42" s="204">
        <v>9.5231880581853071E-2</v>
      </c>
      <c r="V42" s="204"/>
      <c r="W42" s="204"/>
      <c r="X42" s="208"/>
      <c r="Y42" s="201">
        <v>10660</v>
      </c>
      <c r="Z42" s="204">
        <v>3.7600349901942803E-2</v>
      </c>
      <c r="AA42" s="204"/>
      <c r="AB42" s="204"/>
      <c r="AC42" s="209"/>
      <c r="AD42" s="201">
        <v>133436</v>
      </c>
      <c r="AE42" s="358">
        <v>0.47066043991703937</v>
      </c>
      <c r="AF42" s="204"/>
      <c r="AG42" s="204"/>
      <c r="AH42" s="208"/>
      <c r="AI42" s="201">
        <v>12182</v>
      </c>
      <c r="AJ42" s="204">
        <v>4.2968805113083229E-2</v>
      </c>
      <c r="AK42" s="204"/>
      <c r="AL42" s="204"/>
      <c r="AM42" s="209"/>
      <c r="AN42" s="201">
        <v>25781</v>
      </c>
      <c r="AO42" s="204">
        <v>9.0935705518010071E-2</v>
      </c>
      <c r="AP42" s="204"/>
      <c r="AQ42" s="204"/>
      <c r="AR42" s="209"/>
      <c r="AS42" s="201">
        <v>10460</v>
      </c>
      <c r="AT42" s="204">
        <v>3.6894902436615543E-2</v>
      </c>
      <c r="AU42" s="204"/>
      <c r="AV42" s="204"/>
      <c r="AW42" s="209"/>
      <c r="AX42" s="210">
        <v>7946</v>
      </c>
      <c r="AY42" s="204">
        <v>2.8027427797451925E-2</v>
      </c>
      <c r="AZ42" s="204"/>
      <c r="BA42" s="211"/>
      <c r="BB42" s="182"/>
    </row>
    <row r="43" spans="1:54">
      <c r="A43" s="198"/>
      <c r="B43" s="198"/>
      <c r="C43" s="198"/>
      <c r="D43" s="199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43"/>
      <c r="P43" s="43"/>
      <c r="Q43" s="43"/>
      <c r="R43" s="43"/>
      <c r="S43" s="171"/>
      <c r="T43" s="198"/>
      <c r="U43" s="198"/>
      <c r="V43" s="198"/>
      <c r="W43" s="198"/>
      <c r="X43" s="199"/>
      <c r="Y43" s="198"/>
      <c r="Z43" s="198"/>
      <c r="AA43" s="198"/>
      <c r="AB43" s="198"/>
      <c r="AC43" s="199"/>
      <c r="AD43" s="198"/>
      <c r="AE43" s="198"/>
      <c r="AF43" s="198"/>
      <c r="AG43" s="198"/>
      <c r="AH43" s="199"/>
      <c r="AI43" s="198"/>
      <c r="AJ43" s="198"/>
      <c r="AK43" s="198"/>
      <c r="AL43" s="198"/>
      <c r="AM43" s="199"/>
      <c r="AN43" s="198"/>
      <c r="AO43" s="198"/>
      <c r="AP43" s="198"/>
      <c r="AQ43" s="198"/>
      <c r="AR43" s="199"/>
      <c r="AS43" s="198"/>
      <c r="AT43" s="198"/>
      <c r="AU43" s="198"/>
      <c r="AV43" s="198"/>
      <c r="AW43" s="199"/>
      <c r="AX43" s="198"/>
      <c r="AY43" s="198"/>
      <c r="AZ43" s="198"/>
      <c r="BA43" s="198"/>
    </row>
  </sheetData>
  <mergeCells count="12">
    <mergeCell ref="AW2:BA2"/>
    <mergeCell ref="A2:A3"/>
    <mergeCell ref="B2:C2"/>
    <mergeCell ref="D2:H2"/>
    <mergeCell ref="I2:M2"/>
    <mergeCell ref="N2:R2"/>
    <mergeCell ref="S2:W2"/>
    <mergeCell ref="X2:AB2"/>
    <mergeCell ref="AC2:AG2"/>
    <mergeCell ref="AH2:AL2"/>
    <mergeCell ref="AM2:AQ2"/>
    <mergeCell ref="AR2:AV2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P43"/>
  <sheetViews>
    <sheetView workbookViewId="0">
      <pane xSplit="1" ySplit="3" topLeftCell="L13" activePane="bottomRight" state="frozen"/>
      <selection pane="topRight" activeCell="B1" sqref="B1"/>
      <selection pane="bottomLeft" activeCell="A3" sqref="A3"/>
      <selection pane="bottomRight" activeCell="W24" sqref="W24"/>
    </sheetView>
  </sheetViews>
  <sheetFormatPr defaultColWidth="9.109375" defaultRowHeight="14.4"/>
  <cols>
    <col min="1" max="1" width="26.6640625" style="3" customWidth="1"/>
    <col min="2" max="2" width="9.6640625" style="3" bestFit="1" customWidth="1"/>
    <col min="3" max="3" width="11.88671875" style="3" bestFit="1" customWidth="1"/>
    <col min="4" max="4" width="9.6640625" style="3" bestFit="1" customWidth="1"/>
    <col min="5" max="5" width="11" style="3" bestFit="1" customWidth="1"/>
    <col min="6" max="6" width="8.5546875" style="3" customWidth="1"/>
    <col min="7" max="7" width="8.88671875" style="3" customWidth="1"/>
    <col min="8" max="8" width="10.88671875" style="3" customWidth="1"/>
    <col min="9" max="9" width="10.44140625" style="3" customWidth="1"/>
    <col min="10" max="10" width="11" style="3" customWidth="1"/>
    <col min="11" max="11" width="10.33203125" style="3" bestFit="1" customWidth="1"/>
    <col min="12" max="12" width="9.44140625" style="3" customWidth="1"/>
    <col min="13" max="13" width="8.5546875" style="3" customWidth="1"/>
    <col min="14" max="14" width="9.44140625" style="3" customWidth="1"/>
    <col min="15" max="15" width="10.88671875" style="3" bestFit="1" customWidth="1"/>
    <col min="16" max="17" width="11.88671875" style="3" customWidth="1"/>
    <col min="18" max="18" width="8.6640625" style="3" customWidth="1"/>
    <col min="19" max="19" width="7.6640625" style="3" customWidth="1"/>
    <col min="20" max="20" width="8.5546875" style="3" customWidth="1"/>
    <col min="21" max="22" width="7.5546875" style="3" customWidth="1"/>
    <col min="23" max="23" width="11.44140625" style="3" customWidth="1"/>
    <col min="24" max="24" width="7.109375" style="3" bestFit="1" customWidth="1"/>
    <col min="25" max="25" width="8.33203125" style="3" customWidth="1"/>
    <col min="26" max="26" width="9.5546875" style="3" customWidth="1"/>
    <col min="27" max="27" width="9" style="3" customWidth="1"/>
    <col min="28" max="28" width="8.88671875" style="3" customWidth="1"/>
    <col min="29" max="29" width="9.5546875" style="3" customWidth="1"/>
    <col min="30" max="30" width="7.33203125" style="3" bestFit="1" customWidth="1"/>
    <col min="31" max="31" width="7.88671875" style="3" customWidth="1"/>
    <col min="32" max="32" width="10.109375" style="3" customWidth="1"/>
    <col min="33" max="33" width="7.88671875" style="3" customWidth="1"/>
    <col min="34" max="34" width="8.6640625" style="3" customWidth="1"/>
    <col min="35" max="35" width="10.109375" style="3" customWidth="1"/>
    <col min="36" max="36" width="7.33203125" style="3" bestFit="1" customWidth="1"/>
    <col min="37" max="38" width="8.6640625" style="3" customWidth="1"/>
    <col min="39" max="39" width="7.44140625" style="3" bestFit="1" customWidth="1"/>
    <col min="40" max="40" width="9.109375" style="3" customWidth="1"/>
    <col min="41" max="41" width="9.33203125" style="3" customWidth="1"/>
    <col min="42" max="42" width="7.88671875" style="3" bestFit="1" customWidth="1"/>
    <col min="43" max="43" width="7.88671875" style="3" customWidth="1"/>
    <col min="44" max="44" width="8.6640625" style="3" customWidth="1"/>
    <col min="45" max="45" width="8" style="3" customWidth="1"/>
    <col min="46" max="46" width="8.44140625" style="3" customWidth="1"/>
    <col min="47" max="47" width="10.5546875" style="3" customWidth="1"/>
    <col min="48" max="48" width="8.109375" style="3" bestFit="1" customWidth="1"/>
    <col min="49" max="49" width="8.33203125" style="3" customWidth="1"/>
    <col min="50" max="50" width="8.44140625" style="3" customWidth="1"/>
    <col min="51" max="51" width="7.33203125" style="3" customWidth="1"/>
    <col min="52" max="52" width="10" style="3" customWidth="1"/>
    <col min="53" max="53" width="9.5546875" style="3" customWidth="1"/>
    <col min="54" max="54" width="8.44140625" style="3" bestFit="1" customWidth="1"/>
    <col min="55" max="55" width="7.5546875" style="3" customWidth="1"/>
    <col min="56" max="56" width="8.5546875" style="3" bestFit="1" customWidth="1"/>
    <col min="57" max="57" width="7.88671875" style="3" bestFit="1" customWidth="1"/>
    <col min="58" max="58" width="9.88671875" style="3" customWidth="1"/>
    <col min="59" max="59" width="10.5546875" style="3" bestFit="1" customWidth="1"/>
    <col min="60" max="60" width="9.33203125" style="3" bestFit="1" customWidth="1"/>
    <col min="61" max="61" width="7.44140625" style="3" customWidth="1"/>
    <col min="62" max="62" width="9.6640625" style="3" customWidth="1"/>
    <col min="63" max="63" width="6.44140625" style="3" customWidth="1"/>
    <col min="64" max="64" width="9.109375" style="3" customWidth="1"/>
    <col min="65" max="65" width="10.44140625" style="3" customWidth="1"/>
    <col min="66" max="66" width="9.33203125" style="3" bestFit="1" customWidth="1"/>
    <col min="67" max="67" width="7.88671875" style="3" customWidth="1"/>
    <col min="68" max="16384" width="9.109375" style="3"/>
  </cols>
  <sheetData>
    <row r="1" spans="1:68" ht="15" thickBot="1">
      <c r="A1" s="424" t="s">
        <v>288</v>
      </c>
      <c r="B1" s="425"/>
      <c r="C1" s="426"/>
      <c r="D1" s="426"/>
      <c r="E1" s="426"/>
      <c r="F1" s="426"/>
      <c r="G1" s="427"/>
      <c r="H1" s="425"/>
      <c r="I1" s="426"/>
      <c r="J1" s="426"/>
      <c r="K1" s="426"/>
      <c r="L1" s="426"/>
      <c r="M1" s="427"/>
      <c r="N1" s="425"/>
      <c r="O1" s="426"/>
      <c r="P1" s="426"/>
      <c r="Q1" s="426"/>
      <c r="R1" s="426"/>
      <c r="S1" s="427"/>
      <c r="T1" s="425"/>
      <c r="U1" s="426"/>
      <c r="V1" s="426"/>
      <c r="W1" s="426"/>
      <c r="X1" s="426"/>
      <c r="Y1" s="427"/>
      <c r="Z1" s="425"/>
      <c r="AA1" s="426"/>
      <c r="AB1" s="426"/>
      <c r="AC1" s="426"/>
      <c r="AD1" s="426"/>
      <c r="AE1" s="427"/>
      <c r="AF1" s="425"/>
      <c r="AG1" s="426"/>
      <c r="AH1" s="426"/>
      <c r="AI1" s="426"/>
      <c r="AJ1" s="426"/>
      <c r="AK1" s="427"/>
      <c r="AL1" s="425"/>
      <c r="AM1" s="426"/>
      <c r="AN1" s="426"/>
      <c r="AO1" s="426"/>
      <c r="AP1" s="426"/>
      <c r="AQ1" s="427"/>
      <c r="AR1" s="425"/>
      <c r="AS1" s="426"/>
      <c r="AT1" s="426"/>
      <c r="AU1" s="426"/>
      <c r="AV1" s="426"/>
      <c r="AW1" s="427"/>
      <c r="AX1" s="425"/>
      <c r="AY1" s="426"/>
      <c r="AZ1" s="426"/>
      <c r="BA1" s="426"/>
      <c r="BB1" s="426"/>
      <c r="BC1" s="427"/>
      <c r="BD1" s="425"/>
      <c r="BE1" s="426"/>
      <c r="BF1" s="426"/>
      <c r="BG1" s="426"/>
      <c r="BH1" s="426"/>
      <c r="BI1" s="427"/>
      <c r="BJ1" s="425"/>
      <c r="BK1" s="426"/>
      <c r="BL1" s="426"/>
      <c r="BM1" s="426"/>
      <c r="BN1" s="426"/>
      <c r="BO1" s="427"/>
      <c r="BP1" s="88"/>
    </row>
    <row r="2" spans="1:68" s="248" customFormat="1" ht="30" customHeight="1" thickBot="1">
      <c r="A2" s="683" t="s">
        <v>78</v>
      </c>
      <c r="B2" s="701" t="s">
        <v>1</v>
      </c>
      <c r="C2" s="702"/>
      <c r="D2" s="702"/>
      <c r="E2" s="702"/>
      <c r="F2" s="702"/>
      <c r="G2" s="703"/>
      <c r="H2" s="701" t="s">
        <v>54</v>
      </c>
      <c r="I2" s="702"/>
      <c r="J2" s="702"/>
      <c r="K2" s="702"/>
      <c r="L2" s="702"/>
      <c r="M2" s="703"/>
      <c r="N2" s="701" t="s">
        <v>3</v>
      </c>
      <c r="O2" s="702"/>
      <c r="P2" s="702"/>
      <c r="Q2" s="702"/>
      <c r="R2" s="702"/>
      <c r="S2" s="703"/>
      <c r="T2" s="701" t="s">
        <v>55</v>
      </c>
      <c r="U2" s="702"/>
      <c r="V2" s="702"/>
      <c r="W2" s="702"/>
      <c r="X2" s="702"/>
      <c r="Y2" s="703"/>
      <c r="Z2" s="701" t="s">
        <v>56</v>
      </c>
      <c r="AA2" s="702"/>
      <c r="AB2" s="702"/>
      <c r="AC2" s="702"/>
      <c r="AD2" s="702"/>
      <c r="AE2" s="703"/>
      <c r="AF2" s="701" t="s">
        <v>57</v>
      </c>
      <c r="AG2" s="702"/>
      <c r="AH2" s="702"/>
      <c r="AI2" s="702"/>
      <c r="AJ2" s="702"/>
      <c r="AK2" s="703"/>
      <c r="AL2" s="701" t="s">
        <v>58</v>
      </c>
      <c r="AM2" s="702"/>
      <c r="AN2" s="702"/>
      <c r="AO2" s="702"/>
      <c r="AP2" s="702"/>
      <c r="AQ2" s="703"/>
      <c r="AR2" s="701" t="s">
        <v>59</v>
      </c>
      <c r="AS2" s="702"/>
      <c r="AT2" s="702"/>
      <c r="AU2" s="702"/>
      <c r="AV2" s="702"/>
      <c r="AW2" s="703"/>
      <c r="AX2" s="701" t="s">
        <v>9</v>
      </c>
      <c r="AY2" s="702"/>
      <c r="AZ2" s="702"/>
      <c r="BA2" s="702"/>
      <c r="BB2" s="702"/>
      <c r="BC2" s="703"/>
      <c r="BD2" s="701" t="s">
        <v>60</v>
      </c>
      <c r="BE2" s="702"/>
      <c r="BF2" s="702"/>
      <c r="BG2" s="702"/>
      <c r="BH2" s="702"/>
      <c r="BI2" s="703"/>
      <c r="BJ2" s="701" t="s">
        <v>61</v>
      </c>
      <c r="BK2" s="702"/>
      <c r="BL2" s="702"/>
      <c r="BM2" s="702"/>
      <c r="BN2" s="702"/>
      <c r="BO2" s="703"/>
      <c r="BP2" s="247"/>
    </row>
    <row r="3" spans="1:68" ht="41.4" thickBot="1">
      <c r="A3" s="683"/>
      <c r="B3" s="406" t="s">
        <v>94</v>
      </c>
      <c r="C3" s="407" t="s">
        <v>82</v>
      </c>
      <c r="D3" s="407" t="s">
        <v>95</v>
      </c>
      <c r="E3" s="407" t="s">
        <v>83</v>
      </c>
      <c r="F3" s="409" t="s">
        <v>281</v>
      </c>
      <c r="G3" s="410" t="s">
        <v>282</v>
      </c>
      <c r="H3" s="408" t="s">
        <v>96</v>
      </c>
      <c r="I3" s="409" t="s">
        <v>82</v>
      </c>
      <c r="J3" s="409" t="s">
        <v>97</v>
      </c>
      <c r="K3" s="409" t="s">
        <v>83</v>
      </c>
      <c r="L3" s="409" t="s">
        <v>281</v>
      </c>
      <c r="M3" s="410" t="s">
        <v>282</v>
      </c>
      <c r="N3" s="408" t="s">
        <v>98</v>
      </c>
      <c r="O3" s="409" t="s">
        <v>82</v>
      </c>
      <c r="P3" s="409" t="s">
        <v>99</v>
      </c>
      <c r="Q3" s="409" t="s">
        <v>83</v>
      </c>
      <c r="R3" s="409" t="s">
        <v>281</v>
      </c>
      <c r="S3" s="410" t="s">
        <v>282</v>
      </c>
      <c r="T3" s="408" t="s">
        <v>98</v>
      </c>
      <c r="U3" s="409" t="s">
        <v>77</v>
      </c>
      <c r="V3" s="409" t="s">
        <v>99</v>
      </c>
      <c r="W3" s="409" t="s">
        <v>79</v>
      </c>
      <c r="X3" s="409" t="s">
        <v>281</v>
      </c>
      <c r="Y3" s="410" t="s">
        <v>282</v>
      </c>
      <c r="Z3" s="408" t="s">
        <v>98</v>
      </c>
      <c r="AA3" s="409" t="s">
        <v>77</v>
      </c>
      <c r="AB3" s="409" t="s">
        <v>99</v>
      </c>
      <c r="AC3" s="409" t="s">
        <v>79</v>
      </c>
      <c r="AD3" s="409" t="s">
        <v>281</v>
      </c>
      <c r="AE3" s="410" t="s">
        <v>282</v>
      </c>
      <c r="AF3" s="408" t="s">
        <v>98</v>
      </c>
      <c r="AG3" s="409" t="s">
        <v>77</v>
      </c>
      <c r="AH3" s="409" t="s">
        <v>99</v>
      </c>
      <c r="AI3" s="409" t="s">
        <v>79</v>
      </c>
      <c r="AJ3" s="409" t="s">
        <v>281</v>
      </c>
      <c r="AK3" s="410" t="s">
        <v>282</v>
      </c>
      <c r="AL3" s="408" t="s">
        <v>100</v>
      </c>
      <c r="AM3" s="409" t="s">
        <v>280</v>
      </c>
      <c r="AN3" s="409" t="s">
        <v>99</v>
      </c>
      <c r="AO3" s="409" t="s">
        <v>79</v>
      </c>
      <c r="AP3" s="409" t="s">
        <v>281</v>
      </c>
      <c r="AQ3" s="410" t="s">
        <v>282</v>
      </c>
      <c r="AR3" s="408" t="s">
        <v>98</v>
      </c>
      <c r="AS3" s="409" t="s">
        <v>77</v>
      </c>
      <c r="AT3" s="409" t="s">
        <v>99</v>
      </c>
      <c r="AU3" s="409" t="s">
        <v>79</v>
      </c>
      <c r="AV3" s="409" t="s">
        <v>281</v>
      </c>
      <c r="AW3" s="410" t="s">
        <v>282</v>
      </c>
      <c r="AX3" s="408" t="s">
        <v>98</v>
      </c>
      <c r="AY3" s="409" t="s">
        <v>77</v>
      </c>
      <c r="AZ3" s="409" t="s">
        <v>99</v>
      </c>
      <c r="BA3" s="409" t="s">
        <v>79</v>
      </c>
      <c r="BB3" s="409" t="s">
        <v>80</v>
      </c>
      <c r="BC3" s="410" t="s">
        <v>282</v>
      </c>
      <c r="BD3" s="406" t="s">
        <v>98</v>
      </c>
      <c r="BE3" s="407" t="s">
        <v>77</v>
      </c>
      <c r="BF3" s="407" t="s">
        <v>99</v>
      </c>
      <c r="BG3" s="407" t="s">
        <v>79</v>
      </c>
      <c r="BH3" s="407" t="s">
        <v>80</v>
      </c>
      <c r="BI3" s="410" t="s">
        <v>282</v>
      </c>
      <c r="BJ3" s="408" t="s">
        <v>98</v>
      </c>
      <c r="BK3" s="409" t="s">
        <v>77</v>
      </c>
      <c r="BL3" s="409" t="s">
        <v>99</v>
      </c>
      <c r="BM3" s="409" t="s">
        <v>79</v>
      </c>
      <c r="BN3" s="409" t="s">
        <v>80</v>
      </c>
      <c r="BO3" s="410" t="s">
        <v>282</v>
      </c>
      <c r="BP3" s="88"/>
    </row>
    <row r="4" spans="1:68">
      <c r="A4" s="80" t="s">
        <v>22</v>
      </c>
      <c r="B4" s="249">
        <v>2</v>
      </c>
      <c r="C4" s="134">
        <v>2527354</v>
      </c>
      <c r="D4" s="134">
        <v>2</v>
      </c>
      <c r="E4" s="134">
        <v>2693799.623494524</v>
      </c>
      <c r="F4" s="82">
        <v>-1.0573666707464846E-2</v>
      </c>
      <c r="G4" s="87">
        <v>27</v>
      </c>
      <c r="H4" s="83">
        <v>1</v>
      </c>
      <c r="I4" s="29">
        <v>123093</v>
      </c>
      <c r="J4" s="24">
        <v>1</v>
      </c>
      <c r="K4" s="33">
        <v>240165.42283794066</v>
      </c>
      <c r="L4" s="1">
        <v>-0.10541733309458312</v>
      </c>
      <c r="M4" s="84">
        <v>35</v>
      </c>
      <c r="N4" s="83">
        <v>1</v>
      </c>
      <c r="O4" s="24">
        <v>10761</v>
      </c>
      <c r="P4" s="24">
        <v>1</v>
      </c>
      <c r="Q4" s="33">
        <v>38738.278064296173</v>
      </c>
      <c r="R4" s="1">
        <v>-0.19223433967403269</v>
      </c>
      <c r="S4" s="84">
        <v>25</v>
      </c>
      <c r="T4" s="83">
        <v>2</v>
      </c>
      <c r="U4" s="34">
        <v>8755</v>
      </c>
      <c r="V4" s="24">
        <v>1</v>
      </c>
      <c r="W4" s="33">
        <v>20944.389885334393</v>
      </c>
      <c r="X4" s="1">
        <v>-0.13530143262972016</v>
      </c>
      <c r="Y4" s="84">
        <v>13</v>
      </c>
      <c r="Z4" s="83">
        <v>2</v>
      </c>
      <c r="AA4" s="24">
        <v>6584</v>
      </c>
      <c r="AB4" s="24">
        <v>1</v>
      </c>
      <c r="AC4" s="33">
        <v>10949.0678399854</v>
      </c>
      <c r="AD4" s="1">
        <v>-8.1275187150024131E-2</v>
      </c>
      <c r="AE4" s="84">
        <v>30</v>
      </c>
      <c r="AF4" s="83">
        <v>1</v>
      </c>
      <c r="AG4" s="24">
        <v>1903</v>
      </c>
      <c r="AH4" s="24">
        <v>1</v>
      </c>
      <c r="AI4" s="33">
        <v>2743.8787159383705</v>
      </c>
      <c r="AJ4" s="1">
        <v>-5.9167496337556691E-2</v>
      </c>
      <c r="AK4" s="84">
        <v>21</v>
      </c>
      <c r="AL4" s="83">
        <v>1</v>
      </c>
      <c r="AM4" s="24">
        <v>82717</v>
      </c>
      <c r="AN4" s="24">
        <v>1</v>
      </c>
      <c r="AO4" s="33">
        <v>151511.6932893632</v>
      </c>
      <c r="AP4" s="1">
        <v>-9.5952109434179755E-2</v>
      </c>
      <c r="AQ4" s="84">
        <v>16</v>
      </c>
      <c r="AR4" s="83">
        <v>4</v>
      </c>
      <c r="AS4" s="24">
        <v>1210</v>
      </c>
      <c r="AT4" s="24">
        <v>1</v>
      </c>
      <c r="AU4" s="33">
        <v>8877.9352911475835</v>
      </c>
      <c r="AV4" s="1">
        <v>-0.28262610987157843</v>
      </c>
      <c r="AW4" s="84">
        <v>26</v>
      </c>
      <c r="AX4" s="83">
        <v>2</v>
      </c>
      <c r="AY4" s="24">
        <v>6510</v>
      </c>
      <c r="AZ4" s="24">
        <v>1</v>
      </c>
      <c r="BA4" s="33">
        <v>3709.1950834733152</v>
      </c>
      <c r="BB4" s="1">
        <v>9.8289636288671378E-2</v>
      </c>
      <c r="BC4" s="84">
        <v>9</v>
      </c>
      <c r="BD4" s="249">
        <v>1</v>
      </c>
      <c r="BE4" s="134">
        <v>4554</v>
      </c>
      <c r="BF4" s="134">
        <v>2</v>
      </c>
      <c r="BG4" s="85">
        <v>1345.4923342011045</v>
      </c>
      <c r="BH4" s="82">
        <v>0.22532689603742129</v>
      </c>
      <c r="BI4" s="87">
        <v>6</v>
      </c>
      <c r="BJ4" s="83">
        <v>15</v>
      </c>
      <c r="BK4" s="24">
        <v>99</v>
      </c>
      <c r="BL4" s="24">
        <v>3</v>
      </c>
      <c r="BM4" s="33">
        <v>1345.4923342011045</v>
      </c>
      <c r="BN4" s="1">
        <v>-0.35267010937701671</v>
      </c>
      <c r="BO4" s="84">
        <v>20</v>
      </c>
      <c r="BP4" s="88"/>
    </row>
    <row r="5" spans="1:68">
      <c r="A5" s="80" t="s">
        <v>23</v>
      </c>
      <c r="B5" s="83">
        <v>1</v>
      </c>
      <c r="C5" s="24">
        <v>4518297</v>
      </c>
      <c r="D5" s="24">
        <v>1</v>
      </c>
      <c r="E5" s="24">
        <v>3936495.6821870701</v>
      </c>
      <c r="F5" s="1">
        <v>2.3239976943382201E-2</v>
      </c>
      <c r="G5" s="84">
        <v>19</v>
      </c>
      <c r="H5" s="83">
        <v>2</v>
      </c>
      <c r="I5" s="29">
        <v>69626</v>
      </c>
      <c r="J5" s="24">
        <v>4</v>
      </c>
      <c r="K5" s="33">
        <v>12471.424645635545</v>
      </c>
      <c r="L5" s="1">
        <v>0.33191311849046778</v>
      </c>
      <c r="M5" s="84">
        <v>8</v>
      </c>
      <c r="N5" s="83">
        <v>2</v>
      </c>
      <c r="O5" s="24">
        <v>7140</v>
      </c>
      <c r="P5" s="24">
        <v>9</v>
      </c>
      <c r="Q5" s="33">
        <v>540.51104826014887</v>
      </c>
      <c r="R5" s="1">
        <v>0.53750170494948768</v>
      </c>
      <c r="S5" s="84">
        <v>3</v>
      </c>
      <c r="T5" s="83">
        <v>3</v>
      </c>
      <c r="U5" s="34">
        <v>2054</v>
      </c>
      <c r="V5" s="24">
        <v>7</v>
      </c>
      <c r="W5" s="33">
        <v>77.68813231873699</v>
      </c>
      <c r="X5" s="1">
        <v>0.72600066911958283</v>
      </c>
      <c r="Y5" s="84">
        <v>1</v>
      </c>
      <c r="Z5" s="83">
        <v>1</v>
      </c>
      <c r="AA5" s="24">
        <v>8093</v>
      </c>
      <c r="AB5" s="24">
        <v>4</v>
      </c>
      <c r="AC5" s="33">
        <v>1927.3268570988796</v>
      </c>
      <c r="AD5" s="1">
        <v>0.27016174331169762</v>
      </c>
      <c r="AE5" s="84">
        <v>6</v>
      </c>
      <c r="AF5" s="83">
        <v>5</v>
      </c>
      <c r="AG5" s="24">
        <v>816</v>
      </c>
      <c r="AH5" s="24">
        <v>22</v>
      </c>
      <c r="AI5" s="33">
        <v>1E-3</v>
      </c>
      <c r="AJ5" s="1">
        <v>8.6667768447970879</v>
      </c>
      <c r="AK5" s="84">
        <v>1</v>
      </c>
      <c r="AL5" s="83">
        <v>2</v>
      </c>
      <c r="AM5" s="24">
        <v>33600</v>
      </c>
      <c r="AN5" s="24">
        <v>2</v>
      </c>
      <c r="AO5" s="33">
        <v>9347.3699630310148</v>
      </c>
      <c r="AP5" s="1">
        <v>0.23767981311891173</v>
      </c>
      <c r="AQ5" s="84">
        <v>10</v>
      </c>
      <c r="AR5" s="83">
        <v>2</v>
      </c>
      <c r="AS5" s="24">
        <v>1958</v>
      </c>
      <c r="AT5" s="24">
        <v>24</v>
      </c>
      <c r="AU5" s="33">
        <v>1E-3</v>
      </c>
      <c r="AV5" s="1">
        <v>10.18498607919501</v>
      </c>
      <c r="AW5" s="84">
        <v>1</v>
      </c>
      <c r="AX5" s="83">
        <v>1</v>
      </c>
      <c r="AY5" s="24">
        <v>12227</v>
      </c>
      <c r="AZ5" s="24">
        <v>7</v>
      </c>
      <c r="BA5" s="33">
        <v>403.31711246323039</v>
      </c>
      <c r="BB5" s="1">
        <v>0.76581639115915667</v>
      </c>
      <c r="BC5" s="84">
        <v>4</v>
      </c>
      <c r="BD5" s="83">
        <v>2</v>
      </c>
      <c r="BE5" s="24">
        <v>2265</v>
      </c>
      <c r="BF5" s="24">
        <v>5</v>
      </c>
      <c r="BG5" s="33">
        <v>54.546986521666405</v>
      </c>
      <c r="BH5" s="1">
        <v>0.86087088324435745</v>
      </c>
      <c r="BI5" s="84">
        <v>2</v>
      </c>
      <c r="BJ5" s="83">
        <v>2</v>
      </c>
      <c r="BK5" s="24">
        <v>1473</v>
      </c>
      <c r="BL5" s="24">
        <v>10</v>
      </c>
      <c r="BM5" s="33">
        <v>120.6645459418681</v>
      </c>
      <c r="BN5" s="1">
        <v>0.51741315212043038</v>
      </c>
      <c r="BO5" s="84">
        <v>4</v>
      </c>
      <c r="BP5" s="88"/>
    </row>
    <row r="6" spans="1:68">
      <c r="A6" s="80" t="s">
        <v>64</v>
      </c>
      <c r="B6" s="83">
        <v>5</v>
      </c>
      <c r="C6" s="24">
        <v>1562328</v>
      </c>
      <c r="D6" s="24">
        <v>5</v>
      </c>
      <c r="E6" s="24">
        <v>1097510.6389942225</v>
      </c>
      <c r="F6" s="1">
        <v>7.3180308883375345E-2</v>
      </c>
      <c r="G6" s="84">
        <v>7</v>
      </c>
      <c r="H6" s="83">
        <v>3</v>
      </c>
      <c r="I6" s="29">
        <v>29068</v>
      </c>
      <c r="J6" s="24">
        <v>2</v>
      </c>
      <c r="K6" s="33">
        <v>26616.161894916178</v>
      </c>
      <c r="L6" s="1">
        <v>1.7780074841974303E-2</v>
      </c>
      <c r="M6" s="84">
        <v>20</v>
      </c>
      <c r="N6" s="83">
        <v>5</v>
      </c>
      <c r="O6" s="24">
        <v>1369</v>
      </c>
      <c r="P6" s="24">
        <v>6</v>
      </c>
      <c r="Q6" s="33">
        <v>1228.4156081281787</v>
      </c>
      <c r="R6" s="1">
        <v>2.1907589180599985E-2</v>
      </c>
      <c r="S6" s="84">
        <v>9</v>
      </c>
      <c r="T6" s="83">
        <v>1</v>
      </c>
      <c r="U6" s="34">
        <v>13157</v>
      </c>
      <c r="V6" s="24">
        <v>2</v>
      </c>
      <c r="W6" s="33">
        <v>12373.896622713904</v>
      </c>
      <c r="X6" s="1">
        <v>1.2348580550245902E-2</v>
      </c>
      <c r="Y6" s="84">
        <v>7</v>
      </c>
      <c r="Z6" s="83">
        <v>3</v>
      </c>
      <c r="AA6" s="24">
        <v>3497</v>
      </c>
      <c r="AB6" s="24">
        <v>3</v>
      </c>
      <c r="AC6" s="33">
        <v>3146.8035757918256</v>
      </c>
      <c r="AD6" s="1">
        <v>2.1327908480871738E-2</v>
      </c>
      <c r="AE6" s="84">
        <v>14</v>
      </c>
      <c r="AF6" s="83">
        <v>3</v>
      </c>
      <c r="AG6" s="24">
        <v>1564</v>
      </c>
      <c r="AH6" s="24">
        <v>2</v>
      </c>
      <c r="AI6" s="33">
        <v>1409.3678474093356</v>
      </c>
      <c r="AJ6" s="1">
        <v>2.1039345508361729E-2</v>
      </c>
      <c r="AK6" s="84">
        <v>13</v>
      </c>
      <c r="AL6" s="83">
        <v>5</v>
      </c>
      <c r="AM6" s="24">
        <v>2499</v>
      </c>
      <c r="AN6" s="24">
        <v>4</v>
      </c>
      <c r="AO6" s="33">
        <v>3143.8612629579852</v>
      </c>
      <c r="AP6" s="1">
        <v>-4.4874199435011364E-2</v>
      </c>
      <c r="AQ6" s="84">
        <v>14</v>
      </c>
      <c r="AR6" s="83">
        <v>1</v>
      </c>
      <c r="AS6" s="24">
        <v>3863</v>
      </c>
      <c r="AT6" s="24">
        <v>2</v>
      </c>
      <c r="AU6" s="33">
        <v>2880.52426432931</v>
      </c>
      <c r="AV6" s="1">
        <v>6.0451068548415865E-2</v>
      </c>
      <c r="AW6" s="84">
        <v>7</v>
      </c>
      <c r="AX6" s="83">
        <v>5</v>
      </c>
      <c r="AY6" s="24">
        <v>1312</v>
      </c>
      <c r="AZ6" s="24">
        <v>3</v>
      </c>
      <c r="BA6" s="33">
        <v>987.14595575330281</v>
      </c>
      <c r="BB6" s="1">
        <v>5.8547846312327456E-2</v>
      </c>
      <c r="BC6" s="84">
        <v>12</v>
      </c>
      <c r="BD6" s="83">
        <v>4</v>
      </c>
      <c r="BE6" s="24">
        <v>748</v>
      </c>
      <c r="BF6" s="24">
        <v>3</v>
      </c>
      <c r="BG6" s="33">
        <v>601.70297452026955</v>
      </c>
      <c r="BH6" s="1">
        <v>4.4489041614887093E-2</v>
      </c>
      <c r="BI6" s="84">
        <v>8</v>
      </c>
      <c r="BJ6" s="83">
        <v>4</v>
      </c>
      <c r="BK6" s="24">
        <v>1059</v>
      </c>
      <c r="BL6" s="24">
        <v>4</v>
      </c>
      <c r="BM6" s="33">
        <v>844.44378331206531</v>
      </c>
      <c r="BN6" s="1">
        <v>4.6321244826401431E-2</v>
      </c>
      <c r="BO6" s="84">
        <v>8</v>
      </c>
      <c r="BP6" s="88"/>
    </row>
    <row r="7" spans="1:68">
      <c r="A7" s="80" t="s">
        <v>24</v>
      </c>
      <c r="B7" s="83">
        <v>4</v>
      </c>
      <c r="C7" s="24">
        <v>1676453</v>
      </c>
      <c r="D7" s="24">
        <v>3</v>
      </c>
      <c r="E7" s="24">
        <v>1838527.6689195777</v>
      </c>
      <c r="F7" s="1">
        <v>-1.5263122797581907E-2</v>
      </c>
      <c r="G7" s="84">
        <v>28</v>
      </c>
      <c r="H7" s="83">
        <v>4</v>
      </c>
      <c r="I7" s="29">
        <v>11366</v>
      </c>
      <c r="J7" s="24">
        <v>5</v>
      </c>
      <c r="K7" s="33">
        <v>10942.456084043381</v>
      </c>
      <c r="L7" s="1">
        <v>6.3494337554201863E-3</v>
      </c>
      <c r="M7" s="84">
        <v>22</v>
      </c>
      <c r="N7" s="83">
        <v>6</v>
      </c>
      <c r="O7" s="24">
        <v>1080</v>
      </c>
      <c r="P7" s="24">
        <v>5</v>
      </c>
      <c r="Q7" s="33">
        <v>1581.8626091283256</v>
      </c>
      <c r="R7" s="1">
        <v>-6.1626288636393745E-2</v>
      </c>
      <c r="S7" s="84">
        <v>20</v>
      </c>
      <c r="T7" s="83">
        <v>5</v>
      </c>
      <c r="U7" s="34">
        <v>638</v>
      </c>
      <c r="V7" s="24">
        <v>4</v>
      </c>
      <c r="W7" s="33">
        <v>171.90565449252441</v>
      </c>
      <c r="X7" s="1">
        <v>0.24429040661241275</v>
      </c>
      <c r="Y7" s="84">
        <v>4</v>
      </c>
      <c r="Z7" s="83">
        <v>4</v>
      </c>
      <c r="AA7" s="24">
        <v>1800</v>
      </c>
      <c r="AB7" s="24">
        <v>2</v>
      </c>
      <c r="AC7" s="33">
        <v>3795.1479107195773</v>
      </c>
      <c r="AD7" s="1">
        <v>-0.11690525638665239</v>
      </c>
      <c r="AE7" s="84">
        <v>32</v>
      </c>
      <c r="AF7" s="83">
        <v>2</v>
      </c>
      <c r="AG7" s="24">
        <v>1800</v>
      </c>
      <c r="AH7" s="24">
        <v>5</v>
      </c>
      <c r="AI7" s="33">
        <v>315.7113462314631</v>
      </c>
      <c r="AJ7" s="1">
        <v>0.33658644526979176</v>
      </c>
      <c r="AK7" s="84">
        <v>8</v>
      </c>
      <c r="AL7" s="83">
        <v>13</v>
      </c>
      <c r="AM7" s="24">
        <v>348</v>
      </c>
      <c r="AN7" s="24">
        <v>6</v>
      </c>
      <c r="AO7" s="33">
        <v>1295.9041646359533</v>
      </c>
      <c r="AP7" s="1">
        <v>-0.19678022324502342</v>
      </c>
      <c r="AQ7" s="84">
        <v>18</v>
      </c>
      <c r="AR7" s="83">
        <v>3</v>
      </c>
      <c r="AS7" s="24">
        <v>1756</v>
      </c>
      <c r="AT7" s="24">
        <v>4</v>
      </c>
      <c r="AU7" s="33">
        <v>1423.1804665198415</v>
      </c>
      <c r="AV7" s="1">
        <v>3.5644626623923203E-2</v>
      </c>
      <c r="AW7" s="84">
        <v>8</v>
      </c>
      <c r="AX7" s="83">
        <v>3</v>
      </c>
      <c r="AY7" s="24">
        <v>2106</v>
      </c>
      <c r="AZ7" s="24">
        <v>4</v>
      </c>
      <c r="BA7" s="33">
        <v>753.74017739029932</v>
      </c>
      <c r="BB7" s="1">
        <v>0.18678700852456442</v>
      </c>
      <c r="BC7" s="84">
        <v>7</v>
      </c>
      <c r="BD7" s="83">
        <v>5</v>
      </c>
      <c r="BE7" s="24">
        <v>735</v>
      </c>
      <c r="BF7" s="24">
        <v>9</v>
      </c>
      <c r="BG7" s="33">
        <v>23.141145797070596</v>
      </c>
      <c r="BH7" s="1">
        <v>0.77957821282028217</v>
      </c>
      <c r="BI7" s="84">
        <v>3</v>
      </c>
      <c r="BJ7" s="83">
        <v>3</v>
      </c>
      <c r="BK7" s="24">
        <v>1103</v>
      </c>
      <c r="BL7" s="24">
        <v>2</v>
      </c>
      <c r="BM7" s="33">
        <v>1581.8626091283256</v>
      </c>
      <c r="BN7" s="1">
        <v>-5.8324816636844856E-2</v>
      </c>
      <c r="BO7" s="84">
        <v>16</v>
      </c>
      <c r="BP7" s="88"/>
    </row>
    <row r="8" spans="1:68">
      <c r="A8" s="80" t="s">
        <v>65</v>
      </c>
      <c r="B8" s="83">
        <v>26</v>
      </c>
      <c r="C8" s="24">
        <v>37968</v>
      </c>
      <c r="D8" s="24">
        <v>18</v>
      </c>
      <c r="E8" s="24">
        <v>111437.15626885422</v>
      </c>
      <c r="F8" s="1">
        <v>-0.19373549656803979</v>
      </c>
      <c r="G8" s="84">
        <v>38</v>
      </c>
      <c r="H8" s="83">
        <v>5</v>
      </c>
      <c r="I8" s="29">
        <v>9011</v>
      </c>
      <c r="J8" s="24">
        <v>3</v>
      </c>
      <c r="K8" s="33">
        <v>19394.255044256024</v>
      </c>
      <c r="L8" s="1">
        <v>-0.14213296935658981</v>
      </c>
      <c r="M8" s="84">
        <v>36</v>
      </c>
      <c r="N8" s="83">
        <v>7</v>
      </c>
      <c r="O8" s="24">
        <v>959</v>
      </c>
      <c r="P8" s="24">
        <v>2</v>
      </c>
      <c r="Q8" s="33">
        <v>2852.5722924078304</v>
      </c>
      <c r="R8" s="1">
        <v>-0.19588828464684205</v>
      </c>
      <c r="S8" s="84">
        <v>26</v>
      </c>
      <c r="T8" s="83">
        <v>7</v>
      </c>
      <c r="U8" s="34">
        <v>444</v>
      </c>
      <c r="V8" s="24">
        <v>3</v>
      </c>
      <c r="W8" s="33">
        <v>1068.0595586839015</v>
      </c>
      <c r="X8" s="1">
        <v>-0.16100861808257716</v>
      </c>
      <c r="Y8" s="84">
        <v>14</v>
      </c>
      <c r="Z8" s="83">
        <v>7</v>
      </c>
      <c r="AA8" s="24">
        <v>1006</v>
      </c>
      <c r="AB8" s="24">
        <v>5</v>
      </c>
      <c r="AC8" s="33">
        <v>1868.3686494883675</v>
      </c>
      <c r="AD8" s="1">
        <v>-0.11645823815546363</v>
      </c>
      <c r="AE8" s="84">
        <v>31</v>
      </c>
      <c r="AF8" s="83">
        <v>14</v>
      </c>
      <c r="AG8" s="24">
        <v>190</v>
      </c>
      <c r="AH8" s="24">
        <v>4</v>
      </c>
      <c r="AI8" s="33">
        <v>329.53903739007427</v>
      </c>
      <c r="AJ8" s="1">
        <v>-0.10428603268352044</v>
      </c>
      <c r="AK8" s="84">
        <v>22</v>
      </c>
      <c r="AL8" s="83">
        <v>6</v>
      </c>
      <c r="AM8" s="24">
        <v>2180</v>
      </c>
      <c r="AN8" s="24">
        <v>3</v>
      </c>
      <c r="AO8" s="33">
        <v>5381.4901730932661</v>
      </c>
      <c r="AP8" s="1">
        <v>-0.16533771794514007</v>
      </c>
      <c r="AQ8" s="84">
        <v>17</v>
      </c>
      <c r="AR8" s="83">
        <v>9</v>
      </c>
      <c r="AS8" s="24">
        <v>184</v>
      </c>
      <c r="AT8" s="24">
        <v>5</v>
      </c>
      <c r="AU8" s="33">
        <v>332.48135022391421</v>
      </c>
      <c r="AV8" s="1">
        <v>-0.11159681535611965</v>
      </c>
      <c r="AW8" s="84">
        <v>24</v>
      </c>
      <c r="AX8" s="83">
        <v>4</v>
      </c>
      <c r="AY8" s="24">
        <v>1637</v>
      </c>
      <c r="AZ8" s="24">
        <v>2</v>
      </c>
      <c r="BA8" s="33">
        <v>3011.4571854351875</v>
      </c>
      <c r="BB8" s="1">
        <v>-0.11477351866219898</v>
      </c>
      <c r="BC8" s="84">
        <v>30</v>
      </c>
      <c r="BD8" s="83">
        <v>3</v>
      </c>
      <c r="BE8" s="24">
        <v>934</v>
      </c>
      <c r="BF8" s="24">
        <v>1</v>
      </c>
      <c r="BG8" s="33">
        <v>1721.2530077963702</v>
      </c>
      <c r="BH8" s="1">
        <v>-0.11508729021695663</v>
      </c>
      <c r="BI8" s="84">
        <v>12</v>
      </c>
      <c r="BJ8" s="83">
        <v>1</v>
      </c>
      <c r="BK8" s="24">
        <v>1477</v>
      </c>
      <c r="BL8" s="24">
        <v>1</v>
      </c>
      <c r="BM8" s="33">
        <v>2829.033789737111</v>
      </c>
      <c r="BN8" s="1">
        <v>-0.12189091156086806</v>
      </c>
      <c r="BO8" s="84">
        <v>19</v>
      </c>
      <c r="BP8" s="88"/>
    </row>
    <row r="9" spans="1:68">
      <c r="A9" s="80" t="s">
        <v>26</v>
      </c>
      <c r="B9" s="83">
        <v>6</v>
      </c>
      <c r="C9" s="24">
        <v>723550</v>
      </c>
      <c r="D9" s="24">
        <v>8</v>
      </c>
      <c r="E9" s="24">
        <v>427340.92767856066</v>
      </c>
      <c r="F9" s="1">
        <v>9.1731085913429933E-2</v>
      </c>
      <c r="G9" s="84">
        <v>5</v>
      </c>
      <c r="H9" s="83">
        <v>6</v>
      </c>
      <c r="I9" s="29">
        <v>7508</v>
      </c>
      <c r="J9" s="24">
        <v>7</v>
      </c>
      <c r="K9" s="33">
        <v>3838.1243243427089</v>
      </c>
      <c r="L9" s="1">
        <v>0.11832372281458103</v>
      </c>
      <c r="M9" s="84">
        <v>12</v>
      </c>
      <c r="N9" s="83">
        <v>9</v>
      </c>
      <c r="O9" s="24">
        <v>864</v>
      </c>
      <c r="P9" s="24">
        <v>3</v>
      </c>
      <c r="Q9" s="33">
        <v>2613.2965360834723</v>
      </c>
      <c r="R9" s="1">
        <v>-0.168451645912578</v>
      </c>
      <c r="S9" s="84">
        <v>24</v>
      </c>
      <c r="T9" s="83">
        <v>6</v>
      </c>
      <c r="U9" s="34">
        <v>456</v>
      </c>
      <c r="V9" s="24">
        <v>12</v>
      </c>
      <c r="W9" s="33">
        <v>1E-3</v>
      </c>
      <c r="X9" s="1">
        <v>0</v>
      </c>
      <c r="Y9" s="84">
        <v>8</v>
      </c>
      <c r="Z9" s="83">
        <v>12</v>
      </c>
      <c r="AA9" s="24">
        <v>170</v>
      </c>
      <c r="AB9" s="24">
        <v>14</v>
      </c>
      <c r="AC9" s="33">
        <v>158.68214260848407</v>
      </c>
      <c r="AD9" s="1">
        <v>1.1548734070796707E-2</v>
      </c>
      <c r="AE9" s="84">
        <v>16</v>
      </c>
      <c r="AF9" s="83">
        <v>7</v>
      </c>
      <c r="AG9" s="24">
        <v>574</v>
      </c>
      <c r="AH9" s="24">
        <v>11</v>
      </c>
      <c r="AI9" s="33">
        <v>62.811681449191617</v>
      </c>
      <c r="AJ9" s="1">
        <v>0.44592326459624476</v>
      </c>
      <c r="AK9" s="84">
        <v>5</v>
      </c>
      <c r="AL9" s="83">
        <v>3</v>
      </c>
      <c r="AM9" s="24">
        <v>4736</v>
      </c>
      <c r="AN9" s="24">
        <v>9</v>
      </c>
      <c r="AO9" s="33">
        <v>409.92886840525051</v>
      </c>
      <c r="AP9" s="1">
        <v>0.50354765742852847</v>
      </c>
      <c r="AQ9" s="84">
        <v>6</v>
      </c>
      <c r="AR9" s="83">
        <v>13</v>
      </c>
      <c r="AS9" s="24">
        <v>135</v>
      </c>
      <c r="AT9" s="24">
        <v>6</v>
      </c>
      <c r="AU9" s="33">
        <v>186.78210536206981</v>
      </c>
      <c r="AV9" s="1">
        <v>-5.267336004281431E-2</v>
      </c>
      <c r="AW9" s="84">
        <v>20</v>
      </c>
      <c r="AX9" s="83">
        <v>6</v>
      </c>
      <c r="AY9" s="24">
        <v>573</v>
      </c>
      <c r="AZ9" s="24">
        <v>6</v>
      </c>
      <c r="BA9" s="33">
        <v>406.62299043424048</v>
      </c>
      <c r="BB9" s="1">
        <v>5.883213961534639E-2</v>
      </c>
      <c r="BC9" s="84">
        <v>11</v>
      </c>
      <c r="BD9" s="83">
        <v>13</v>
      </c>
      <c r="BE9" s="35">
        <v>0</v>
      </c>
      <c r="BF9" s="24">
        <v>13</v>
      </c>
      <c r="BG9" s="33">
        <v>0</v>
      </c>
      <c r="BH9" s="1"/>
      <c r="BI9" s="84"/>
      <c r="BJ9" s="83">
        <v>21</v>
      </c>
      <c r="BK9" s="35">
        <v>0</v>
      </c>
      <c r="BL9" s="24">
        <v>24</v>
      </c>
      <c r="BM9" s="33">
        <v>0</v>
      </c>
      <c r="BN9" s="1"/>
      <c r="BO9" s="84"/>
      <c r="BP9" s="88"/>
    </row>
    <row r="10" spans="1:68">
      <c r="A10" s="81" t="s">
        <v>25</v>
      </c>
      <c r="B10" s="83">
        <v>32</v>
      </c>
      <c r="C10" s="19">
        <v>15244</v>
      </c>
      <c r="D10" s="24">
        <v>28</v>
      </c>
      <c r="E10" s="19">
        <v>29885.136857931167</v>
      </c>
      <c r="F10" s="1">
        <v>-0.10613085055040661</v>
      </c>
      <c r="G10" s="84">
        <v>37</v>
      </c>
      <c r="H10" s="83">
        <v>7</v>
      </c>
      <c r="I10" s="20">
        <v>5776</v>
      </c>
      <c r="J10" s="24">
        <v>6</v>
      </c>
      <c r="K10" s="36">
        <v>7241.5256954975912</v>
      </c>
      <c r="L10" s="1">
        <v>-3.6985444293395453E-2</v>
      </c>
      <c r="M10" s="84">
        <v>29</v>
      </c>
      <c r="N10" s="83">
        <v>3</v>
      </c>
      <c r="O10" s="19">
        <v>2291</v>
      </c>
      <c r="P10" s="24">
        <v>4</v>
      </c>
      <c r="Q10" s="36">
        <v>2150.4736201420601</v>
      </c>
      <c r="R10" s="1">
        <v>1.0605897525018504E-2</v>
      </c>
      <c r="S10" s="84">
        <v>11</v>
      </c>
      <c r="T10" s="83">
        <v>4</v>
      </c>
      <c r="U10" s="37">
        <v>850</v>
      </c>
      <c r="V10" s="24">
        <v>6</v>
      </c>
      <c r="W10" s="36">
        <v>97.523400144797506</v>
      </c>
      <c r="X10" s="1">
        <v>0.43455878226985711</v>
      </c>
      <c r="Y10" s="84">
        <v>2</v>
      </c>
      <c r="Z10" s="83">
        <v>19</v>
      </c>
      <c r="AA10" s="19">
        <v>50</v>
      </c>
      <c r="AB10" s="24">
        <v>15</v>
      </c>
      <c r="AC10" s="36">
        <v>148.76450869545383</v>
      </c>
      <c r="AD10" s="1">
        <v>-0.16616821639417756</v>
      </c>
      <c r="AE10" s="84">
        <v>33</v>
      </c>
      <c r="AF10" s="83">
        <v>4</v>
      </c>
      <c r="AG10" s="19">
        <v>861</v>
      </c>
      <c r="AH10" s="24">
        <v>3</v>
      </c>
      <c r="AI10" s="36">
        <v>917.38113695529853</v>
      </c>
      <c r="AJ10" s="1">
        <v>-1.0515738279523457E-2</v>
      </c>
      <c r="AK10" s="84">
        <v>15</v>
      </c>
      <c r="AL10" s="83">
        <v>14</v>
      </c>
      <c r="AM10" s="19">
        <v>167</v>
      </c>
      <c r="AN10" s="24">
        <v>5</v>
      </c>
      <c r="AO10" s="36">
        <v>2001.7091114466064</v>
      </c>
      <c r="AP10" s="1">
        <v>-0.33897292082471342</v>
      </c>
      <c r="AQ10" s="84">
        <v>19</v>
      </c>
      <c r="AR10" s="83">
        <v>6</v>
      </c>
      <c r="AS10" s="19">
        <v>582</v>
      </c>
      <c r="AT10" s="24">
        <v>3</v>
      </c>
      <c r="AU10" s="36">
        <v>1793.438799272971</v>
      </c>
      <c r="AV10" s="1">
        <v>-0.17102887383651111</v>
      </c>
      <c r="AW10" s="84">
        <v>25</v>
      </c>
      <c r="AX10" s="83">
        <v>8</v>
      </c>
      <c r="AY10" s="19">
        <v>168</v>
      </c>
      <c r="AZ10" s="24">
        <v>29</v>
      </c>
      <c r="BA10" s="36">
        <v>1E-3</v>
      </c>
      <c r="BB10" s="1">
        <v>6.4282220973542792</v>
      </c>
      <c r="BC10" s="84">
        <v>1</v>
      </c>
      <c r="BD10" s="83">
        <v>6</v>
      </c>
      <c r="BE10" s="19">
        <v>576</v>
      </c>
      <c r="BF10" s="24">
        <v>6</v>
      </c>
      <c r="BG10" s="36">
        <v>44.629352608636147</v>
      </c>
      <c r="BH10" s="1">
        <v>0.53155870968711438</v>
      </c>
      <c r="BI10" s="84">
        <v>4</v>
      </c>
      <c r="BJ10" s="83">
        <v>7</v>
      </c>
      <c r="BK10" s="19">
        <v>231</v>
      </c>
      <c r="BL10" s="24">
        <v>12</v>
      </c>
      <c r="BM10" s="36">
        <v>87.605766231767248</v>
      </c>
      <c r="BN10" s="1">
        <v>0.17538428872984135</v>
      </c>
      <c r="BO10" s="84">
        <v>6</v>
      </c>
      <c r="BP10" s="88"/>
    </row>
    <row r="11" spans="1:68">
      <c r="A11" s="80" t="s">
        <v>31</v>
      </c>
      <c r="B11" s="83">
        <v>18</v>
      </c>
      <c r="C11" s="24">
        <v>107095</v>
      </c>
      <c r="D11" s="24">
        <v>23</v>
      </c>
      <c r="E11" s="24">
        <v>73808.684519756658</v>
      </c>
      <c r="F11" s="1">
        <v>6.400488455215636E-2</v>
      </c>
      <c r="G11" s="84">
        <v>11</v>
      </c>
      <c r="H11" s="83">
        <v>8</v>
      </c>
      <c r="I11" s="29">
        <v>5147</v>
      </c>
      <c r="J11" s="24">
        <v>14</v>
      </c>
      <c r="K11" s="33">
        <v>704.15200782514808</v>
      </c>
      <c r="L11" s="1">
        <v>0.39309678849391583</v>
      </c>
      <c r="M11" s="84">
        <v>7</v>
      </c>
      <c r="N11" s="83">
        <v>8</v>
      </c>
      <c r="O11" s="24">
        <v>902</v>
      </c>
      <c r="P11" s="24">
        <v>26</v>
      </c>
      <c r="Q11" s="33">
        <v>0.01</v>
      </c>
      <c r="R11" s="1">
        <v>5.6968065895076219</v>
      </c>
      <c r="S11" s="84">
        <v>2</v>
      </c>
      <c r="T11" s="83">
        <v>14</v>
      </c>
      <c r="U11" s="34">
        <v>1E-3</v>
      </c>
      <c r="V11" s="24">
        <v>12</v>
      </c>
      <c r="W11" s="33">
        <v>1E-3</v>
      </c>
      <c r="X11" s="1">
        <v>0</v>
      </c>
      <c r="Y11" s="84">
        <v>8</v>
      </c>
      <c r="Z11" s="83">
        <v>14</v>
      </c>
      <c r="AA11" s="24">
        <v>157</v>
      </c>
      <c r="AB11" s="24">
        <v>18</v>
      </c>
      <c r="AC11" s="33">
        <v>79.341071304242035</v>
      </c>
      <c r="AD11" s="1">
        <v>0.12047008344154153</v>
      </c>
      <c r="AE11" s="84">
        <v>9</v>
      </c>
      <c r="AF11" s="83">
        <v>6</v>
      </c>
      <c r="AG11" s="24">
        <v>695</v>
      </c>
      <c r="AH11" s="24">
        <v>9</v>
      </c>
      <c r="AI11" s="33">
        <v>79.341071304242035</v>
      </c>
      <c r="AJ11" s="1">
        <v>0.435757600712122</v>
      </c>
      <c r="AK11" s="84">
        <v>6</v>
      </c>
      <c r="AL11" s="83">
        <v>4</v>
      </c>
      <c r="AM11" s="24">
        <v>3299</v>
      </c>
      <c r="AN11" s="24">
        <v>8</v>
      </c>
      <c r="AO11" s="33">
        <v>429.76413623131106</v>
      </c>
      <c r="AP11" s="1">
        <v>0.40451168737361831</v>
      </c>
      <c r="AQ11" s="84">
        <v>8</v>
      </c>
      <c r="AR11" s="83">
        <v>16</v>
      </c>
      <c r="AS11" s="24">
        <v>54</v>
      </c>
      <c r="AT11" s="24">
        <v>11</v>
      </c>
      <c r="AU11" s="33">
        <v>67.770498405706746</v>
      </c>
      <c r="AV11" s="1">
        <v>-3.7149530063295022E-2</v>
      </c>
      <c r="AW11" s="84">
        <v>18</v>
      </c>
      <c r="AX11" s="83">
        <v>16</v>
      </c>
      <c r="AY11" s="24">
        <v>28</v>
      </c>
      <c r="AZ11" s="24">
        <v>14</v>
      </c>
      <c r="BA11" s="33">
        <v>33.05877971010085</v>
      </c>
      <c r="BB11" s="1">
        <v>-2.7300852007945964E-2</v>
      </c>
      <c r="BC11" s="84">
        <v>23</v>
      </c>
      <c r="BD11" s="83">
        <v>13</v>
      </c>
      <c r="BE11" s="35">
        <v>0</v>
      </c>
      <c r="BF11" s="24">
        <v>13</v>
      </c>
      <c r="BG11" s="33">
        <v>0</v>
      </c>
      <c r="BH11" s="1"/>
      <c r="BI11" s="84"/>
      <c r="BJ11" s="83">
        <v>19</v>
      </c>
      <c r="BK11" s="24">
        <v>12</v>
      </c>
      <c r="BL11" s="24">
        <v>17</v>
      </c>
      <c r="BM11" s="33">
        <v>14.876450869545382</v>
      </c>
      <c r="BN11" s="1">
        <v>-3.5178471257686805E-2</v>
      </c>
      <c r="BO11" s="84">
        <v>14</v>
      </c>
      <c r="BP11" s="88"/>
    </row>
    <row r="12" spans="1:68">
      <c r="A12" s="81" t="s">
        <v>41</v>
      </c>
      <c r="B12" s="83">
        <v>24</v>
      </c>
      <c r="C12" s="19">
        <v>48216</v>
      </c>
      <c r="D12" s="24">
        <v>22</v>
      </c>
      <c r="E12" s="19">
        <v>73980.590174249184</v>
      </c>
      <c r="F12" s="1">
        <v>-6.8865901120192974E-2</v>
      </c>
      <c r="G12" s="84">
        <v>33</v>
      </c>
      <c r="H12" s="83">
        <v>9</v>
      </c>
      <c r="I12" s="20">
        <v>3707</v>
      </c>
      <c r="J12" s="24">
        <v>24</v>
      </c>
      <c r="K12" s="36">
        <v>52.894047536161359</v>
      </c>
      <c r="L12" s="1">
        <v>1.030498302739018</v>
      </c>
      <c r="M12" s="84">
        <v>3</v>
      </c>
      <c r="N12" s="83">
        <v>4</v>
      </c>
      <c r="O12" s="19">
        <v>1593</v>
      </c>
      <c r="P12" s="24">
        <v>26</v>
      </c>
      <c r="Q12" s="36">
        <v>0.01</v>
      </c>
      <c r="R12" s="1">
        <v>6.3626806313757553</v>
      </c>
      <c r="S12" s="84">
        <v>1</v>
      </c>
      <c r="T12" s="83">
        <v>8</v>
      </c>
      <c r="U12" s="37">
        <v>357</v>
      </c>
      <c r="V12" s="24">
        <v>12</v>
      </c>
      <c r="W12" s="36">
        <v>1E-3</v>
      </c>
      <c r="X12" s="1">
        <v>0</v>
      </c>
      <c r="Y12" s="84">
        <v>8</v>
      </c>
      <c r="Z12" s="83">
        <v>38</v>
      </c>
      <c r="AA12" s="38">
        <v>0</v>
      </c>
      <c r="AB12" s="24">
        <v>38</v>
      </c>
      <c r="AC12" s="36">
        <v>0</v>
      </c>
      <c r="AD12" s="1"/>
      <c r="AE12" s="84"/>
      <c r="AF12" s="83">
        <v>10</v>
      </c>
      <c r="AG12" s="19">
        <v>306</v>
      </c>
      <c r="AH12" s="24">
        <v>22</v>
      </c>
      <c r="AI12" s="36">
        <v>1E-3</v>
      </c>
      <c r="AJ12" s="1">
        <v>7.208936655137089</v>
      </c>
      <c r="AK12" s="84">
        <v>2</v>
      </c>
      <c r="AL12" s="83">
        <v>9</v>
      </c>
      <c r="AM12" s="19">
        <v>564</v>
      </c>
      <c r="AN12" s="24">
        <v>18</v>
      </c>
      <c r="AO12" s="36">
        <v>1E-3</v>
      </c>
      <c r="AP12" s="1">
        <v>8.0896365305029398</v>
      </c>
      <c r="AQ12" s="84">
        <v>1</v>
      </c>
      <c r="AR12" s="83">
        <v>8</v>
      </c>
      <c r="AS12" s="19">
        <v>318</v>
      </c>
      <c r="AT12" s="24">
        <v>24</v>
      </c>
      <c r="AU12" s="36">
        <v>1E-3</v>
      </c>
      <c r="AV12" s="1">
        <v>7.2617335932339948</v>
      </c>
      <c r="AW12" s="84">
        <v>3</v>
      </c>
      <c r="AX12" s="83">
        <v>22</v>
      </c>
      <c r="AY12" s="19">
        <v>14</v>
      </c>
      <c r="AZ12" s="24">
        <v>29</v>
      </c>
      <c r="BA12" s="36">
        <v>1E-3</v>
      </c>
      <c r="BB12" s="1">
        <v>3.9093199775276712</v>
      </c>
      <c r="BC12" s="84">
        <v>3</v>
      </c>
      <c r="BD12" s="83">
        <v>7</v>
      </c>
      <c r="BE12" s="19">
        <v>426</v>
      </c>
      <c r="BF12" s="24">
        <v>12</v>
      </c>
      <c r="BG12" s="36">
        <v>1E-3</v>
      </c>
      <c r="BH12" s="1">
        <v>7.6743098881934699</v>
      </c>
      <c r="BI12" s="84">
        <v>1</v>
      </c>
      <c r="BJ12" s="83">
        <v>13</v>
      </c>
      <c r="BK12" s="19">
        <v>129</v>
      </c>
      <c r="BL12" s="24">
        <v>14</v>
      </c>
      <c r="BM12" s="36">
        <v>52.894047536161359</v>
      </c>
      <c r="BN12" s="1">
        <v>0.1601936518816558</v>
      </c>
      <c r="BO12" s="84">
        <v>7</v>
      </c>
      <c r="BP12" s="88"/>
    </row>
    <row r="13" spans="1:68">
      <c r="A13" s="80" t="s">
        <v>28</v>
      </c>
      <c r="B13" s="83">
        <v>8</v>
      </c>
      <c r="C13" s="24">
        <v>512795</v>
      </c>
      <c r="D13" s="24">
        <v>7</v>
      </c>
      <c r="E13" s="24">
        <v>467232.95715473936</v>
      </c>
      <c r="F13" s="1">
        <v>1.5628904251442588E-2</v>
      </c>
      <c r="G13" s="84">
        <v>23</v>
      </c>
      <c r="H13" s="83">
        <v>10</v>
      </c>
      <c r="I13" s="29">
        <v>3134</v>
      </c>
      <c r="J13" s="24">
        <v>11</v>
      </c>
      <c r="K13" s="33">
        <v>1310.7806155054986</v>
      </c>
      <c r="L13" s="1">
        <v>0.1563647125170049</v>
      </c>
      <c r="M13" s="84">
        <v>11</v>
      </c>
      <c r="N13" s="83">
        <v>15</v>
      </c>
      <c r="O13" s="24">
        <v>150</v>
      </c>
      <c r="P13" s="24">
        <v>7</v>
      </c>
      <c r="Q13" s="33">
        <v>952.09285565090443</v>
      </c>
      <c r="R13" s="1">
        <v>-0.26508802258832753</v>
      </c>
      <c r="S13" s="84">
        <v>27</v>
      </c>
      <c r="T13" s="83">
        <v>9</v>
      </c>
      <c r="U13" s="34">
        <v>117</v>
      </c>
      <c r="V13" s="24">
        <v>8</v>
      </c>
      <c r="W13" s="33">
        <v>59.505803478181527</v>
      </c>
      <c r="X13" s="1">
        <v>0.11927745567366288</v>
      </c>
      <c r="Y13" s="84">
        <v>5</v>
      </c>
      <c r="Z13" s="83">
        <v>11</v>
      </c>
      <c r="AA13" s="24">
        <v>252</v>
      </c>
      <c r="AB13" s="24">
        <v>17</v>
      </c>
      <c r="AC13" s="33">
        <v>102.48221710131263</v>
      </c>
      <c r="AD13" s="1">
        <v>0.16178385810575513</v>
      </c>
      <c r="AE13" s="84">
        <v>8</v>
      </c>
      <c r="AF13" s="83">
        <v>8</v>
      </c>
      <c r="AG13" s="24">
        <v>550</v>
      </c>
      <c r="AH13" s="24">
        <v>12</v>
      </c>
      <c r="AI13" s="33">
        <v>39.670535652121018</v>
      </c>
      <c r="AJ13" s="1">
        <v>0.54994315621427248</v>
      </c>
      <c r="AK13" s="84">
        <v>3</v>
      </c>
      <c r="AL13" s="83">
        <v>7</v>
      </c>
      <c r="AM13" s="24">
        <v>900</v>
      </c>
      <c r="AN13" s="24">
        <v>13</v>
      </c>
      <c r="AO13" s="33">
        <v>79.341071304242035</v>
      </c>
      <c r="AP13" s="1">
        <v>0.4989624082761055</v>
      </c>
      <c r="AQ13" s="84">
        <v>7</v>
      </c>
      <c r="AR13" s="83">
        <v>15</v>
      </c>
      <c r="AS13" s="24">
        <v>100</v>
      </c>
      <c r="AT13" s="24">
        <v>15</v>
      </c>
      <c r="AU13" s="33">
        <v>39.670535652121018</v>
      </c>
      <c r="AV13" s="1">
        <v>0.16660004604731848</v>
      </c>
      <c r="AW13" s="84">
        <v>6</v>
      </c>
      <c r="AX13" s="83">
        <v>17</v>
      </c>
      <c r="AY13" s="24">
        <v>26</v>
      </c>
      <c r="AZ13" s="24">
        <v>25</v>
      </c>
      <c r="BA13" s="33">
        <v>3.305877971010085</v>
      </c>
      <c r="BB13" s="1">
        <v>0.4102012270760238</v>
      </c>
      <c r="BC13" s="84">
        <v>5</v>
      </c>
      <c r="BD13" s="83">
        <v>11</v>
      </c>
      <c r="BE13" s="24">
        <v>9</v>
      </c>
      <c r="BF13" s="24">
        <v>10</v>
      </c>
      <c r="BG13" s="33">
        <v>3.305877971010085</v>
      </c>
      <c r="BH13" s="1">
        <v>0.18166021913534069</v>
      </c>
      <c r="BI13" s="84">
        <v>7</v>
      </c>
      <c r="BJ13" s="83">
        <v>5</v>
      </c>
      <c r="BK13" s="24">
        <v>1030</v>
      </c>
      <c r="BL13" s="24">
        <v>16</v>
      </c>
      <c r="BM13" s="33">
        <v>31.405840724595809</v>
      </c>
      <c r="BN13" s="1">
        <v>0.7891131185009832</v>
      </c>
      <c r="BO13" s="84">
        <v>2</v>
      </c>
      <c r="BP13" s="88"/>
    </row>
    <row r="14" spans="1:68">
      <c r="A14" s="81" t="s">
        <v>66</v>
      </c>
      <c r="B14" s="83">
        <v>11</v>
      </c>
      <c r="C14" s="19">
        <v>382627</v>
      </c>
      <c r="D14" s="24">
        <v>9</v>
      </c>
      <c r="E14" s="19">
        <v>343520.90797648171</v>
      </c>
      <c r="F14" s="1">
        <v>2.1796680677358404E-2</v>
      </c>
      <c r="G14" s="84">
        <v>20</v>
      </c>
      <c r="H14" s="83">
        <v>11</v>
      </c>
      <c r="I14" s="20">
        <v>2638</v>
      </c>
      <c r="J14" s="24">
        <v>9</v>
      </c>
      <c r="K14" s="36">
        <v>2837.8607282386306</v>
      </c>
      <c r="L14" s="1">
        <v>-1.4499741282577028E-2</v>
      </c>
      <c r="M14" s="84">
        <v>25</v>
      </c>
      <c r="N14" s="83">
        <v>13</v>
      </c>
      <c r="O14" s="19">
        <v>343</v>
      </c>
      <c r="P14" s="24">
        <v>10</v>
      </c>
      <c r="Q14" s="36">
        <v>372.20257348075353</v>
      </c>
      <c r="R14" s="1">
        <v>-1.6208763288446004E-2</v>
      </c>
      <c r="S14" s="84">
        <v>14</v>
      </c>
      <c r="T14" s="83">
        <v>12</v>
      </c>
      <c r="U14" s="37">
        <v>29</v>
      </c>
      <c r="V14" s="24">
        <v>10</v>
      </c>
      <c r="W14" s="36">
        <v>26.480815504559541</v>
      </c>
      <c r="X14" s="1">
        <v>1.8341232089818638E-2</v>
      </c>
      <c r="Y14" s="84">
        <v>6</v>
      </c>
      <c r="Z14" s="83">
        <v>9</v>
      </c>
      <c r="AA14" s="19">
        <v>646</v>
      </c>
      <c r="AB14" s="24">
        <v>7</v>
      </c>
      <c r="AC14" s="36">
        <v>700.27045445390786</v>
      </c>
      <c r="AD14" s="1">
        <v>-1.6003977417929915E-2</v>
      </c>
      <c r="AE14" s="84">
        <v>20</v>
      </c>
      <c r="AF14" s="83">
        <v>11</v>
      </c>
      <c r="AG14" s="19">
        <v>268</v>
      </c>
      <c r="AH14" s="24">
        <v>6</v>
      </c>
      <c r="AI14" s="36">
        <v>308.94284755319461</v>
      </c>
      <c r="AJ14" s="1">
        <v>-2.8033425979691384E-2</v>
      </c>
      <c r="AK14" s="84">
        <v>20</v>
      </c>
      <c r="AL14" s="83">
        <v>12</v>
      </c>
      <c r="AM14" s="19">
        <v>372</v>
      </c>
      <c r="AN14" s="24">
        <v>10</v>
      </c>
      <c r="AO14" s="36">
        <v>366.31794781307366</v>
      </c>
      <c r="AP14" s="1">
        <v>3.0831808771252245E-3</v>
      </c>
      <c r="AQ14" s="84">
        <v>13</v>
      </c>
      <c r="AR14" s="83">
        <v>12</v>
      </c>
      <c r="AS14" s="19">
        <v>136</v>
      </c>
      <c r="AT14" s="24">
        <v>9</v>
      </c>
      <c r="AU14" s="36">
        <v>138.28870319047761</v>
      </c>
      <c r="AV14" s="1">
        <v>-3.3321692070075182E-3</v>
      </c>
      <c r="AW14" s="84">
        <v>11</v>
      </c>
      <c r="AX14" s="83">
        <v>7</v>
      </c>
      <c r="AY14" s="19">
        <v>453</v>
      </c>
      <c r="AZ14" s="24">
        <v>5</v>
      </c>
      <c r="BA14" s="36">
        <v>489.8950868343515</v>
      </c>
      <c r="BB14" s="1">
        <v>-1.5537849296614947E-2</v>
      </c>
      <c r="BC14" s="84">
        <v>20</v>
      </c>
      <c r="BD14" s="83">
        <v>8</v>
      </c>
      <c r="BE14" s="19">
        <v>136</v>
      </c>
      <c r="BF14" s="24">
        <v>4</v>
      </c>
      <c r="BG14" s="36">
        <v>136.81754677355764</v>
      </c>
      <c r="BH14" s="1">
        <v>-1.1979572986986486E-3</v>
      </c>
      <c r="BI14" s="84">
        <v>10</v>
      </c>
      <c r="BJ14" s="83">
        <v>6</v>
      </c>
      <c r="BK14" s="19">
        <v>255</v>
      </c>
      <c r="BL14" s="24">
        <v>5</v>
      </c>
      <c r="BM14" s="36">
        <v>298.64475263475481</v>
      </c>
      <c r="BN14" s="1">
        <v>-3.1104233236134426E-2</v>
      </c>
      <c r="BO14" s="84">
        <v>13</v>
      </c>
      <c r="BP14" s="88"/>
    </row>
    <row r="15" spans="1:68">
      <c r="A15" s="80" t="s">
        <v>67</v>
      </c>
      <c r="B15" s="83">
        <v>25</v>
      </c>
      <c r="C15" s="24">
        <v>42072</v>
      </c>
      <c r="D15" s="24">
        <v>26</v>
      </c>
      <c r="E15" s="24">
        <v>38935.625730204047</v>
      </c>
      <c r="F15" s="1">
        <v>1.5615218269814379E-2</v>
      </c>
      <c r="G15" s="84">
        <v>24</v>
      </c>
      <c r="H15" s="83">
        <v>12</v>
      </c>
      <c r="I15" s="29">
        <v>2380</v>
      </c>
      <c r="J15" s="24">
        <v>8</v>
      </c>
      <c r="K15" s="33">
        <v>3380.7174460821011</v>
      </c>
      <c r="L15" s="1">
        <v>-6.7790302501182009E-2</v>
      </c>
      <c r="M15" s="84">
        <v>34</v>
      </c>
      <c r="N15" s="83">
        <v>11</v>
      </c>
      <c r="O15" s="24">
        <v>391</v>
      </c>
      <c r="P15" s="24">
        <v>8</v>
      </c>
      <c r="Q15" s="33">
        <v>576.69331543263002</v>
      </c>
      <c r="R15" s="1">
        <v>-7.4777111449298883E-2</v>
      </c>
      <c r="S15" s="84">
        <v>21</v>
      </c>
      <c r="T15" s="83">
        <v>10</v>
      </c>
      <c r="U15" s="34">
        <v>102</v>
      </c>
      <c r="V15" s="24">
        <v>5</v>
      </c>
      <c r="W15" s="33">
        <v>127.99060827203778</v>
      </c>
      <c r="X15" s="1">
        <v>-4.4381797064035777E-2</v>
      </c>
      <c r="Y15" s="84">
        <v>12</v>
      </c>
      <c r="Z15" s="83">
        <v>8</v>
      </c>
      <c r="AA15" s="24">
        <v>765</v>
      </c>
      <c r="AB15" s="24">
        <v>6</v>
      </c>
      <c r="AC15" s="33">
        <v>1091.598061354621</v>
      </c>
      <c r="AD15" s="1">
        <v>-6.8635380768119036E-2</v>
      </c>
      <c r="AE15" s="84">
        <v>29</v>
      </c>
      <c r="AF15" s="83">
        <v>15</v>
      </c>
      <c r="AG15" s="24">
        <v>122</v>
      </c>
      <c r="AH15" s="24">
        <v>7</v>
      </c>
      <c r="AI15" s="33">
        <v>138.28870319047761</v>
      </c>
      <c r="AJ15" s="1">
        <v>-2.4752994843482923E-2</v>
      </c>
      <c r="AK15" s="84">
        <v>18</v>
      </c>
      <c r="AL15" s="83">
        <v>10</v>
      </c>
      <c r="AM15" s="24">
        <v>542</v>
      </c>
      <c r="AN15" s="24">
        <v>7</v>
      </c>
      <c r="AO15" s="33">
        <v>823.8475934751857</v>
      </c>
      <c r="AP15" s="1">
        <v>-8.0333256968468825E-2</v>
      </c>
      <c r="AQ15" s="84">
        <v>15</v>
      </c>
      <c r="AR15" s="83">
        <v>11</v>
      </c>
      <c r="AS15" s="24">
        <v>137</v>
      </c>
      <c r="AT15" s="24">
        <v>7</v>
      </c>
      <c r="AU15" s="33">
        <v>183.8945521149968</v>
      </c>
      <c r="AV15" s="1">
        <v>-5.7176626109036732E-2</v>
      </c>
      <c r="AW15" s="84">
        <v>21</v>
      </c>
      <c r="AX15" s="83">
        <v>10</v>
      </c>
      <c r="AY15" s="24">
        <v>105</v>
      </c>
      <c r="AZ15" s="24">
        <v>10</v>
      </c>
      <c r="BA15" s="33">
        <v>119.16366977051793</v>
      </c>
      <c r="BB15" s="1">
        <v>-2.4989964135265108E-2</v>
      </c>
      <c r="BC15" s="84">
        <v>22</v>
      </c>
      <c r="BD15" s="83">
        <v>10</v>
      </c>
      <c r="BE15" s="24">
        <v>30</v>
      </c>
      <c r="BF15" s="24">
        <v>8</v>
      </c>
      <c r="BG15" s="33">
        <v>27.951971921479515</v>
      </c>
      <c r="BH15" s="1">
        <v>1.4242396657775602E-2</v>
      </c>
      <c r="BI15" s="84">
        <v>9</v>
      </c>
      <c r="BJ15" s="83">
        <v>9</v>
      </c>
      <c r="BK15" s="24">
        <v>186</v>
      </c>
      <c r="BL15" s="24">
        <v>6</v>
      </c>
      <c r="BM15" s="33">
        <v>291.28897055015494</v>
      </c>
      <c r="BN15" s="1">
        <v>-8.5807233351664292E-2</v>
      </c>
      <c r="BO15" s="84">
        <v>18</v>
      </c>
      <c r="BP15" s="88"/>
    </row>
    <row r="16" spans="1:68">
      <c r="A16" s="81" t="s">
        <v>30</v>
      </c>
      <c r="B16" s="83">
        <v>10</v>
      </c>
      <c r="C16" s="19">
        <v>383408</v>
      </c>
      <c r="D16" s="24">
        <v>13</v>
      </c>
      <c r="E16" s="19">
        <v>172659.39466991471</v>
      </c>
      <c r="F16" s="1">
        <v>0.14220789947210077</v>
      </c>
      <c r="G16" s="84">
        <v>3</v>
      </c>
      <c r="H16" s="83">
        <v>13</v>
      </c>
      <c r="I16" s="20">
        <v>2013</v>
      </c>
      <c r="J16" s="24">
        <v>13</v>
      </c>
      <c r="K16" s="36">
        <v>1029.7809879696415</v>
      </c>
      <c r="L16" s="1">
        <v>0.1181922662578152</v>
      </c>
      <c r="M16" s="84">
        <v>13</v>
      </c>
      <c r="N16" s="83">
        <v>10</v>
      </c>
      <c r="O16" s="19">
        <v>459</v>
      </c>
      <c r="P16" s="24">
        <v>12</v>
      </c>
      <c r="Q16" s="36">
        <v>125.62336289838323</v>
      </c>
      <c r="R16" s="1">
        <v>0.24105314192679872</v>
      </c>
      <c r="S16" s="84">
        <v>5</v>
      </c>
      <c r="T16" s="83">
        <v>13</v>
      </c>
      <c r="U16" s="37">
        <v>10</v>
      </c>
      <c r="V16" s="24">
        <v>11</v>
      </c>
      <c r="W16" s="36">
        <v>1.6529389855050425</v>
      </c>
      <c r="X16" s="1">
        <v>0.34986559877922985</v>
      </c>
      <c r="Y16" s="84">
        <v>3</v>
      </c>
      <c r="Z16" s="83">
        <v>16</v>
      </c>
      <c r="AA16" s="19">
        <v>112</v>
      </c>
      <c r="AB16" s="24">
        <v>10</v>
      </c>
      <c r="AC16" s="36">
        <v>543.81692623115896</v>
      </c>
      <c r="AD16" s="1">
        <v>-0.2315288809984607</v>
      </c>
      <c r="AE16" s="84">
        <v>35</v>
      </c>
      <c r="AF16" s="83">
        <v>12</v>
      </c>
      <c r="AG16" s="19">
        <v>206</v>
      </c>
      <c r="AH16" s="24">
        <v>13</v>
      </c>
      <c r="AI16" s="36">
        <v>33.05877971010085</v>
      </c>
      <c r="AJ16" s="1">
        <v>0.35653207476451576</v>
      </c>
      <c r="AK16" s="84">
        <v>7</v>
      </c>
      <c r="AL16" s="83">
        <v>8</v>
      </c>
      <c r="AM16" s="19">
        <v>793</v>
      </c>
      <c r="AN16" s="24">
        <v>11</v>
      </c>
      <c r="AO16" s="36">
        <v>229.75851898520091</v>
      </c>
      <c r="AP16" s="1">
        <v>0.22932560485844222</v>
      </c>
      <c r="AQ16" s="84">
        <v>11</v>
      </c>
      <c r="AR16" s="83">
        <v>7</v>
      </c>
      <c r="AS16" s="19">
        <v>382</v>
      </c>
      <c r="AT16" s="24">
        <v>10</v>
      </c>
      <c r="AU16" s="36">
        <v>80.994010289747081</v>
      </c>
      <c r="AV16" s="1">
        <v>0.29499594941889495</v>
      </c>
      <c r="AW16" s="84">
        <v>5</v>
      </c>
      <c r="AX16" s="83">
        <v>20</v>
      </c>
      <c r="AY16" s="19">
        <v>19</v>
      </c>
      <c r="AZ16" s="24">
        <v>23</v>
      </c>
      <c r="BA16" s="36">
        <v>6.6117559420201699</v>
      </c>
      <c r="BB16" s="1">
        <v>0.19235652078692889</v>
      </c>
      <c r="BC16" s="84">
        <v>6</v>
      </c>
      <c r="BD16" s="83">
        <v>12</v>
      </c>
      <c r="BE16" s="19">
        <v>8</v>
      </c>
      <c r="BF16" s="24">
        <v>11</v>
      </c>
      <c r="BG16" s="36">
        <v>1.6529389855050425</v>
      </c>
      <c r="BH16" s="1">
        <v>0.30058535883259241</v>
      </c>
      <c r="BI16" s="84">
        <v>5</v>
      </c>
      <c r="BJ16" s="83">
        <v>17</v>
      </c>
      <c r="BK16" s="19">
        <v>24</v>
      </c>
      <c r="BL16" s="24">
        <v>21</v>
      </c>
      <c r="BM16" s="36">
        <v>6.6117559420201699</v>
      </c>
      <c r="BN16" s="1">
        <v>0.2396975357410116</v>
      </c>
      <c r="BO16" s="84">
        <v>5</v>
      </c>
      <c r="BP16" s="88"/>
    </row>
    <row r="17" spans="1:68">
      <c r="A17" s="80" t="s">
        <v>68</v>
      </c>
      <c r="B17" s="83">
        <v>3</v>
      </c>
      <c r="C17" s="35">
        <v>1866310</v>
      </c>
      <c r="D17" s="24">
        <v>4</v>
      </c>
      <c r="E17" s="24">
        <v>1231560.2087471983</v>
      </c>
      <c r="F17" s="1">
        <v>7.1736501831488164E-2</v>
      </c>
      <c r="G17" s="84">
        <v>8</v>
      </c>
      <c r="H17" s="83">
        <v>14</v>
      </c>
      <c r="I17" s="29">
        <v>1815</v>
      </c>
      <c r="J17" s="24">
        <v>37</v>
      </c>
      <c r="K17" s="33">
        <v>0.01</v>
      </c>
      <c r="L17" s="1">
        <v>6.5245310426637086</v>
      </c>
      <c r="M17" s="84">
        <v>1</v>
      </c>
      <c r="N17" s="83">
        <v>28</v>
      </c>
      <c r="O17" s="35">
        <v>0</v>
      </c>
      <c r="P17" s="24">
        <v>28</v>
      </c>
      <c r="Q17" s="33">
        <v>0</v>
      </c>
      <c r="R17" s="1"/>
      <c r="S17" s="84"/>
      <c r="T17" s="83">
        <v>15</v>
      </c>
      <c r="U17" s="34">
        <v>0</v>
      </c>
      <c r="V17" s="24">
        <v>15</v>
      </c>
      <c r="W17" s="33">
        <v>0</v>
      </c>
      <c r="X17" s="1"/>
      <c r="Y17" s="84"/>
      <c r="Z17" s="83">
        <v>5</v>
      </c>
      <c r="AA17" s="24">
        <v>1485</v>
      </c>
      <c r="AB17" s="24">
        <v>35</v>
      </c>
      <c r="AC17" s="33">
        <v>1E-3</v>
      </c>
      <c r="AD17" s="1">
        <v>9.6812252959499769</v>
      </c>
      <c r="AE17" s="84">
        <v>1</v>
      </c>
      <c r="AF17" s="83">
        <v>24</v>
      </c>
      <c r="AG17" s="35">
        <v>0</v>
      </c>
      <c r="AH17" s="24">
        <v>24</v>
      </c>
      <c r="AI17" s="33">
        <v>0</v>
      </c>
      <c r="AJ17" s="1"/>
      <c r="AK17" s="84"/>
      <c r="AL17" s="83">
        <v>20</v>
      </c>
      <c r="AM17" s="35">
        <v>0</v>
      </c>
      <c r="AN17" s="24">
        <v>25</v>
      </c>
      <c r="AO17" s="33">
        <v>0</v>
      </c>
      <c r="AP17" s="1"/>
      <c r="AQ17" s="84"/>
      <c r="AR17" s="83">
        <v>10</v>
      </c>
      <c r="AS17" s="24">
        <v>165</v>
      </c>
      <c r="AT17" s="24">
        <v>24</v>
      </c>
      <c r="AU17" s="33">
        <v>1E-3</v>
      </c>
      <c r="AV17" s="1">
        <v>6.4059479828261141</v>
      </c>
      <c r="AW17" s="84">
        <v>4</v>
      </c>
      <c r="AX17" s="83">
        <v>32</v>
      </c>
      <c r="AY17" s="24">
        <v>0</v>
      </c>
      <c r="AZ17" s="24">
        <v>32</v>
      </c>
      <c r="BA17" s="33">
        <v>0</v>
      </c>
      <c r="BB17" s="1"/>
      <c r="BC17" s="84"/>
      <c r="BD17" s="83">
        <v>13</v>
      </c>
      <c r="BE17" s="35">
        <v>0</v>
      </c>
      <c r="BF17" s="24">
        <v>13</v>
      </c>
      <c r="BG17" s="33">
        <v>0</v>
      </c>
      <c r="BH17" s="1"/>
      <c r="BI17" s="84"/>
      <c r="BJ17" s="83">
        <v>11</v>
      </c>
      <c r="BK17" s="24">
        <v>165</v>
      </c>
      <c r="BL17" s="24">
        <v>23</v>
      </c>
      <c r="BM17" s="33">
        <v>1E-3</v>
      </c>
      <c r="BN17" s="1">
        <v>6.4059479828261141</v>
      </c>
      <c r="BO17" s="84">
        <v>1</v>
      </c>
      <c r="BP17" s="88"/>
    </row>
    <row r="18" spans="1:68">
      <c r="A18" s="81" t="s">
        <v>29</v>
      </c>
      <c r="B18" s="83">
        <v>16</v>
      </c>
      <c r="C18" s="19">
        <v>112201</v>
      </c>
      <c r="D18" s="24">
        <v>12</v>
      </c>
      <c r="E18" s="19">
        <v>187914.36856714074</v>
      </c>
      <c r="F18" s="1">
        <v>-8.235904170600894E-2</v>
      </c>
      <c r="G18" s="84">
        <v>34</v>
      </c>
      <c r="H18" s="83">
        <v>15</v>
      </c>
      <c r="I18" s="20">
        <v>1724</v>
      </c>
      <c r="J18" s="24">
        <v>12</v>
      </c>
      <c r="K18" s="36">
        <v>1239.7042391287819</v>
      </c>
      <c r="L18" s="1">
        <v>5.6500878561466017E-2</v>
      </c>
      <c r="M18" s="84">
        <v>16</v>
      </c>
      <c r="N18" s="83">
        <v>22</v>
      </c>
      <c r="O18" s="19">
        <v>14</v>
      </c>
      <c r="P18" s="24">
        <v>16</v>
      </c>
      <c r="Q18" s="36">
        <v>16.529389855050425</v>
      </c>
      <c r="R18" s="1">
        <v>-2.7300852007945964E-2</v>
      </c>
      <c r="S18" s="84">
        <v>15</v>
      </c>
      <c r="T18" s="83">
        <v>15</v>
      </c>
      <c r="U18" s="37">
        <v>0</v>
      </c>
      <c r="V18" s="24">
        <v>15</v>
      </c>
      <c r="W18" s="36">
        <v>0</v>
      </c>
      <c r="X18" s="1"/>
      <c r="Y18" s="84"/>
      <c r="Z18" s="83">
        <v>6</v>
      </c>
      <c r="AA18" s="19">
        <v>1161</v>
      </c>
      <c r="AB18" s="24">
        <v>9</v>
      </c>
      <c r="AC18" s="36">
        <v>677.70498405706746</v>
      </c>
      <c r="AD18" s="1">
        <v>9.3868853892606463E-2</v>
      </c>
      <c r="AE18" s="84">
        <v>10</v>
      </c>
      <c r="AF18" s="83">
        <v>13</v>
      </c>
      <c r="AG18" s="19">
        <v>192</v>
      </c>
      <c r="AH18" s="24">
        <v>10</v>
      </c>
      <c r="AI18" s="36">
        <v>76.035193333231959</v>
      </c>
      <c r="AJ18" s="1">
        <v>0.16693794621573654</v>
      </c>
      <c r="AK18" s="84">
        <v>10</v>
      </c>
      <c r="AL18" s="83">
        <v>20</v>
      </c>
      <c r="AM18" s="38">
        <v>0</v>
      </c>
      <c r="AN18" s="24">
        <v>25</v>
      </c>
      <c r="AO18" s="36">
        <v>0</v>
      </c>
      <c r="AP18" s="1"/>
      <c r="AQ18" s="84"/>
      <c r="AR18" s="83">
        <v>18</v>
      </c>
      <c r="AS18" s="19">
        <v>52</v>
      </c>
      <c r="AT18" s="24">
        <v>12</v>
      </c>
      <c r="AU18" s="36">
        <v>61.158742463686572</v>
      </c>
      <c r="AV18" s="1">
        <v>-2.6675924080772129E-2</v>
      </c>
      <c r="AW18" s="84">
        <v>14</v>
      </c>
      <c r="AX18" s="83">
        <v>11</v>
      </c>
      <c r="AY18" s="19">
        <v>102</v>
      </c>
      <c r="AZ18" s="24">
        <v>8</v>
      </c>
      <c r="BA18" s="36">
        <v>142.15275275343365</v>
      </c>
      <c r="BB18" s="1">
        <v>-5.3819159574792219E-2</v>
      </c>
      <c r="BC18" s="84">
        <v>26</v>
      </c>
      <c r="BD18" s="83">
        <v>13</v>
      </c>
      <c r="BE18" s="38">
        <v>0</v>
      </c>
      <c r="BF18" s="24">
        <v>13</v>
      </c>
      <c r="BG18" s="36">
        <v>0</v>
      </c>
      <c r="BH18" s="1"/>
      <c r="BI18" s="84"/>
      <c r="BJ18" s="83">
        <v>8</v>
      </c>
      <c r="BK18" s="19">
        <v>203</v>
      </c>
      <c r="BL18" s="24">
        <v>7</v>
      </c>
      <c r="BM18" s="36">
        <v>266.12317666631185</v>
      </c>
      <c r="BN18" s="1">
        <v>-4.4122534958272674E-2</v>
      </c>
      <c r="BO18" s="84">
        <v>15</v>
      </c>
      <c r="BP18" s="88"/>
    </row>
    <row r="19" spans="1:68">
      <c r="A19" s="80" t="s">
        <v>27</v>
      </c>
      <c r="B19" s="83">
        <v>14</v>
      </c>
      <c r="C19" s="24">
        <v>187053</v>
      </c>
      <c r="D19" s="24">
        <v>15</v>
      </c>
      <c r="E19" s="24">
        <v>158842.47769007806</v>
      </c>
      <c r="F19" s="1">
        <v>2.762107917662715E-2</v>
      </c>
      <c r="G19" s="84">
        <v>16</v>
      </c>
      <c r="H19" s="83">
        <v>16</v>
      </c>
      <c r="I19" s="29">
        <v>1030</v>
      </c>
      <c r="J19" s="24">
        <v>10</v>
      </c>
      <c r="K19" s="33">
        <v>1317.3923714475188</v>
      </c>
      <c r="L19" s="1">
        <v>-4.0186147907438352E-2</v>
      </c>
      <c r="M19" s="84">
        <v>30</v>
      </c>
      <c r="N19" s="83">
        <v>14</v>
      </c>
      <c r="O19" s="24">
        <v>159</v>
      </c>
      <c r="P19" s="24">
        <v>11</v>
      </c>
      <c r="Q19" s="33">
        <v>198.3526782606051</v>
      </c>
      <c r="R19" s="1">
        <v>-3.6186120970253977E-2</v>
      </c>
      <c r="S19" s="84">
        <v>18</v>
      </c>
      <c r="T19" s="83">
        <v>11</v>
      </c>
      <c r="U19" s="34">
        <v>30</v>
      </c>
      <c r="V19" s="24">
        <v>9</v>
      </c>
      <c r="W19" s="33">
        <v>34.711718695605889</v>
      </c>
      <c r="X19" s="1">
        <v>-2.4020139134886209E-2</v>
      </c>
      <c r="Y19" s="84">
        <v>11</v>
      </c>
      <c r="Z19" s="83">
        <v>10</v>
      </c>
      <c r="AA19" s="24">
        <v>460</v>
      </c>
      <c r="AB19" s="24">
        <v>8</v>
      </c>
      <c r="AC19" s="33">
        <v>695.88731289762291</v>
      </c>
      <c r="AD19" s="1">
        <v>-6.6667292321007432E-2</v>
      </c>
      <c r="AE19" s="84">
        <v>28</v>
      </c>
      <c r="AF19" s="83">
        <v>18</v>
      </c>
      <c r="AG19" s="24">
        <v>25</v>
      </c>
      <c r="AH19" s="24">
        <v>16</v>
      </c>
      <c r="AI19" s="33">
        <v>28.099962753585721</v>
      </c>
      <c r="AJ19" s="1">
        <v>-1.9293521878497644E-2</v>
      </c>
      <c r="AK19" s="84">
        <v>17</v>
      </c>
      <c r="AL19" s="83">
        <v>19</v>
      </c>
      <c r="AM19" s="24">
        <v>5</v>
      </c>
      <c r="AN19" s="24">
        <v>17</v>
      </c>
      <c r="AO19" s="33">
        <v>3.305877971010085</v>
      </c>
      <c r="AP19" s="1">
        <v>7.1389035758916419E-2</v>
      </c>
      <c r="AQ19" s="84">
        <v>12</v>
      </c>
      <c r="AR19" s="83">
        <v>17</v>
      </c>
      <c r="AS19" s="24">
        <v>53</v>
      </c>
      <c r="AT19" s="24">
        <v>13</v>
      </c>
      <c r="AU19" s="33">
        <v>56.199925507171443</v>
      </c>
      <c r="AV19" s="1">
        <v>-9.7230092083094855E-3</v>
      </c>
      <c r="AW19" s="84">
        <v>12</v>
      </c>
      <c r="AX19" s="83">
        <v>9</v>
      </c>
      <c r="AY19" s="24">
        <v>135</v>
      </c>
      <c r="AZ19" s="24">
        <v>9</v>
      </c>
      <c r="BA19" s="33">
        <v>137.19393579691854</v>
      </c>
      <c r="BB19" s="1">
        <v>-2.6831831694869024E-3</v>
      </c>
      <c r="BC19" s="84">
        <v>17</v>
      </c>
      <c r="BD19" s="83">
        <v>9</v>
      </c>
      <c r="BE19" s="24">
        <v>39</v>
      </c>
      <c r="BF19" s="24">
        <v>7</v>
      </c>
      <c r="BG19" s="33">
        <v>41.323474637626063</v>
      </c>
      <c r="BH19" s="1">
        <v>-9.5984852175569069E-3</v>
      </c>
      <c r="BI19" s="84">
        <v>11</v>
      </c>
      <c r="BJ19" s="83">
        <v>14</v>
      </c>
      <c r="BK19" s="24">
        <v>124</v>
      </c>
      <c r="BL19" s="24">
        <v>9</v>
      </c>
      <c r="BM19" s="33">
        <v>122.31748492737314</v>
      </c>
      <c r="BN19" s="1">
        <v>2.2795217704290049E-3</v>
      </c>
      <c r="BO19" s="84">
        <v>11</v>
      </c>
      <c r="BP19" s="88"/>
    </row>
    <row r="20" spans="1:68">
      <c r="A20" s="81" t="s">
        <v>32</v>
      </c>
      <c r="B20" s="83">
        <v>19</v>
      </c>
      <c r="C20" s="19">
        <v>97359</v>
      </c>
      <c r="D20" s="24">
        <v>16</v>
      </c>
      <c r="E20" s="19">
        <v>113023.00901187828</v>
      </c>
      <c r="F20" s="1">
        <v>-2.4557800983489475E-2</v>
      </c>
      <c r="G20" s="84">
        <v>29</v>
      </c>
      <c r="H20" s="83">
        <v>17</v>
      </c>
      <c r="I20" s="20">
        <v>945</v>
      </c>
      <c r="J20" s="24">
        <v>15</v>
      </c>
      <c r="K20" s="36">
        <v>532.2463533326237</v>
      </c>
      <c r="L20" s="1">
        <v>0.10040659778933381</v>
      </c>
      <c r="M20" s="84">
        <v>14</v>
      </c>
      <c r="N20" s="83">
        <v>12</v>
      </c>
      <c r="O20" s="19">
        <v>384</v>
      </c>
      <c r="P20" s="24">
        <v>14</v>
      </c>
      <c r="Q20" s="36">
        <v>87.605766231767248</v>
      </c>
      <c r="R20" s="1">
        <v>0.27928239102641905</v>
      </c>
      <c r="S20" s="84">
        <v>4</v>
      </c>
      <c r="T20" s="83">
        <v>15</v>
      </c>
      <c r="U20" s="37">
        <v>0</v>
      </c>
      <c r="V20" s="24">
        <v>15</v>
      </c>
      <c r="W20" s="36">
        <v>0</v>
      </c>
      <c r="X20" s="1"/>
      <c r="Y20" s="84"/>
      <c r="Z20" s="83">
        <v>24</v>
      </c>
      <c r="AA20" s="19">
        <v>30</v>
      </c>
      <c r="AB20" s="24">
        <v>11</v>
      </c>
      <c r="AC20" s="36">
        <v>193.39386130408997</v>
      </c>
      <c r="AD20" s="1">
        <v>-0.26698460651463896</v>
      </c>
      <c r="AE20" s="84">
        <v>36</v>
      </c>
      <c r="AF20" s="83">
        <v>9</v>
      </c>
      <c r="AG20" s="19">
        <v>402</v>
      </c>
      <c r="AH20" s="24">
        <v>15</v>
      </c>
      <c r="AI20" s="36">
        <v>29.752901739090763</v>
      </c>
      <c r="AJ20" s="1">
        <v>0.54329679466890735</v>
      </c>
      <c r="AK20" s="84">
        <v>4</v>
      </c>
      <c r="AL20" s="83">
        <v>16</v>
      </c>
      <c r="AM20" s="19">
        <v>36</v>
      </c>
      <c r="AN20" s="24">
        <v>18</v>
      </c>
      <c r="AO20" s="36">
        <v>1E-3</v>
      </c>
      <c r="AP20" s="1">
        <v>4.7462398565449968</v>
      </c>
      <c r="AQ20" s="84">
        <v>2</v>
      </c>
      <c r="AR20" s="83">
        <v>19</v>
      </c>
      <c r="AS20" s="19">
        <v>25</v>
      </c>
      <c r="AT20" s="24">
        <v>16</v>
      </c>
      <c r="AU20" s="36">
        <v>36.364657681110934</v>
      </c>
      <c r="AV20" s="1">
        <v>-6.054333727514527E-2</v>
      </c>
      <c r="AW20" s="84">
        <v>22</v>
      </c>
      <c r="AX20" s="83">
        <v>13</v>
      </c>
      <c r="AY20" s="19">
        <v>68</v>
      </c>
      <c r="AZ20" s="24">
        <v>12</v>
      </c>
      <c r="BA20" s="36">
        <v>92.564583188282384</v>
      </c>
      <c r="BB20" s="1">
        <v>-5.0101189563850124E-2</v>
      </c>
      <c r="BC20" s="84">
        <v>25</v>
      </c>
      <c r="BD20" s="83">
        <v>13</v>
      </c>
      <c r="BE20" s="38">
        <v>0</v>
      </c>
      <c r="BF20" s="24">
        <v>13</v>
      </c>
      <c r="BG20" s="36">
        <v>0</v>
      </c>
      <c r="BH20" s="1"/>
      <c r="BI20" s="84"/>
      <c r="BJ20" s="83">
        <v>21</v>
      </c>
      <c r="BK20" s="38">
        <v>0</v>
      </c>
      <c r="BL20" s="24">
        <v>11</v>
      </c>
      <c r="BM20" s="36">
        <v>92.564583188282384</v>
      </c>
      <c r="BN20" s="1">
        <v>-1</v>
      </c>
      <c r="BO20" s="84">
        <v>21</v>
      </c>
      <c r="BP20" s="88"/>
    </row>
    <row r="21" spans="1:68">
      <c r="A21" s="80" t="s">
        <v>47</v>
      </c>
      <c r="B21" s="83">
        <v>17</v>
      </c>
      <c r="C21" s="24">
        <v>108851</v>
      </c>
      <c r="D21" s="24">
        <v>20</v>
      </c>
      <c r="E21" s="24">
        <v>106057.52412696004</v>
      </c>
      <c r="F21" s="1">
        <v>4.3424591417025038E-3</v>
      </c>
      <c r="G21" s="84">
        <v>26</v>
      </c>
      <c r="H21" s="83">
        <v>18</v>
      </c>
      <c r="I21" s="29">
        <v>944</v>
      </c>
      <c r="J21" s="24">
        <v>30</v>
      </c>
      <c r="K21" s="33">
        <v>21.488206811565551</v>
      </c>
      <c r="L21" s="1">
        <v>0.8784312436828694</v>
      </c>
      <c r="M21" s="84">
        <v>4</v>
      </c>
      <c r="N21" s="83">
        <v>28</v>
      </c>
      <c r="O21" s="86">
        <v>0</v>
      </c>
      <c r="P21" s="24">
        <v>28</v>
      </c>
      <c r="Q21" s="85">
        <v>0</v>
      </c>
      <c r="R21" s="82"/>
      <c r="S21" s="87"/>
      <c r="T21" s="83">
        <v>15</v>
      </c>
      <c r="U21" s="34">
        <v>0</v>
      </c>
      <c r="V21" s="24">
        <v>15</v>
      </c>
      <c r="W21" s="33">
        <v>0</v>
      </c>
      <c r="X21" s="1"/>
      <c r="Y21" s="84"/>
      <c r="Z21" s="83">
        <v>26</v>
      </c>
      <c r="AA21" s="24">
        <v>22</v>
      </c>
      <c r="AB21" s="24">
        <v>26</v>
      </c>
      <c r="AC21" s="33">
        <v>8.2646949275252126</v>
      </c>
      <c r="AD21" s="1">
        <v>0.17724261734862345</v>
      </c>
      <c r="AE21" s="84">
        <v>7</v>
      </c>
      <c r="AF21" s="83">
        <v>24</v>
      </c>
      <c r="AG21" s="35">
        <v>0</v>
      </c>
      <c r="AH21" s="24">
        <v>24</v>
      </c>
      <c r="AI21" s="33">
        <v>0</v>
      </c>
      <c r="AJ21" s="1"/>
      <c r="AK21" s="84"/>
      <c r="AL21" s="83">
        <v>20</v>
      </c>
      <c r="AM21" s="35">
        <v>0</v>
      </c>
      <c r="AN21" s="24">
        <v>25</v>
      </c>
      <c r="AO21" s="33">
        <v>0</v>
      </c>
      <c r="AP21" s="1"/>
      <c r="AQ21" s="84"/>
      <c r="AR21" s="83">
        <v>5</v>
      </c>
      <c r="AS21" s="24">
        <v>900</v>
      </c>
      <c r="AT21" s="24">
        <v>24</v>
      </c>
      <c r="AU21" s="33">
        <v>1E-3</v>
      </c>
      <c r="AV21" s="1">
        <v>8.8259319385268977</v>
      </c>
      <c r="AW21" s="84">
        <v>2</v>
      </c>
      <c r="AX21" s="83">
        <v>19</v>
      </c>
      <c r="AY21" s="24">
        <v>22</v>
      </c>
      <c r="AZ21" s="24">
        <v>19</v>
      </c>
      <c r="BA21" s="33">
        <v>13.22351188404034</v>
      </c>
      <c r="BB21" s="1">
        <v>8.8543975333345237E-2</v>
      </c>
      <c r="BC21" s="84">
        <v>10</v>
      </c>
      <c r="BD21" s="83">
        <v>13</v>
      </c>
      <c r="BE21" s="35">
        <v>0</v>
      </c>
      <c r="BF21" s="24">
        <v>13</v>
      </c>
      <c r="BG21" s="33">
        <v>0</v>
      </c>
      <c r="BH21" s="1"/>
      <c r="BI21" s="84"/>
      <c r="BJ21" s="83">
        <v>21</v>
      </c>
      <c r="BK21" s="35">
        <v>0</v>
      </c>
      <c r="BL21" s="24">
        <v>24</v>
      </c>
      <c r="BM21" s="33">
        <v>0</v>
      </c>
      <c r="BN21" s="1"/>
      <c r="BO21" s="84"/>
      <c r="BP21" s="88"/>
    </row>
    <row r="22" spans="1:68">
      <c r="A22" s="81" t="s">
        <v>38</v>
      </c>
      <c r="B22" s="83">
        <v>34</v>
      </c>
      <c r="C22" s="19">
        <v>13234</v>
      </c>
      <c r="D22" s="24">
        <v>35</v>
      </c>
      <c r="E22" s="19">
        <v>9013.4762879589962</v>
      </c>
      <c r="F22" s="1">
        <v>6.6104561676242124E-2</v>
      </c>
      <c r="G22" s="84">
        <v>9</v>
      </c>
      <c r="H22" s="83">
        <v>19</v>
      </c>
      <c r="I22" s="20">
        <v>617</v>
      </c>
      <c r="J22" s="24">
        <v>21</v>
      </c>
      <c r="K22" s="36">
        <v>152.07038666646392</v>
      </c>
      <c r="L22" s="1">
        <v>0.26291295700981165</v>
      </c>
      <c r="M22" s="84">
        <v>10</v>
      </c>
      <c r="N22" s="83">
        <v>27</v>
      </c>
      <c r="O22" s="19">
        <v>1</v>
      </c>
      <c r="P22" s="24">
        <v>25</v>
      </c>
      <c r="Q22" s="36">
        <v>1.6529389855050425</v>
      </c>
      <c r="R22" s="1">
        <v>-8.0347273257534657E-2</v>
      </c>
      <c r="S22" s="84">
        <v>22</v>
      </c>
      <c r="T22" s="83">
        <v>15</v>
      </c>
      <c r="U22" s="37">
        <v>0</v>
      </c>
      <c r="V22" s="24">
        <v>15</v>
      </c>
      <c r="W22" s="36">
        <v>0</v>
      </c>
      <c r="X22" s="1"/>
      <c r="Y22" s="84"/>
      <c r="Z22" s="83">
        <v>36</v>
      </c>
      <c r="AA22" s="19">
        <v>2</v>
      </c>
      <c r="AB22" s="24">
        <v>29</v>
      </c>
      <c r="AC22" s="36">
        <v>6.6117559420201699</v>
      </c>
      <c r="AD22" s="1">
        <v>-0.18068256461086984</v>
      </c>
      <c r="AE22" s="84">
        <v>34</v>
      </c>
      <c r="AF22" s="83">
        <v>16</v>
      </c>
      <c r="AG22" s="19">
        <v>93</v>
      </c>
      <c r="AH22" s="24">
        <v>13</v>
      </c>
      <c r="AI22" s="36">
        <v>33.05877971010085</v>
      </c>
      <c r="AJ22" s="1">
        <v>0.18813563520170096</v>
      </c>
      <c r="AK22" s="84">
        <v>9</v>
      </c>
      <c r="AL22" s="83">
        <v>11</v>
      </c>
      <c r="AM22" s="19">
        <v>504</v>
      </c>
      <c r="AN22" s="24">
        <v>12</v>
      </c>
      <c r="AO22" s="36">
        <v>90.911644202777339</v>
      </c>
      <c r="AP22" s="1">
        <v>0.33035793400952373</v>
      </c>
      <c r="AQ22" s="84">
        <v>9</v>
      </c>
      <c r="AR22" s="83">
        <v>20</v>
      </c>
      <c r="AS22" s="19">
        <v>12</v>
      </c>
      <c r="AT22" s="24">
        <v>17</v>
      </c>
      <c r="AU22" s="36">
        <v>14.876450869545382</v>
      </c>
      <c r="AV22" s="1">
        <v>-3.5178471257686805E-2</v>
      </c>
      <c r="AW22" s="84">
        <v>17</v>
      </c>
      <c r="AX22" s="83">
        <v>28</v>
      </c>
      <c r="AY22" s="19">
        <v>5</v>
      </c>
      <c r="AZ22" s="24">
        <v>24</v>
      </c>
      <c r="BA22" s="36">
        <v>4.9588169565151272</v>
      </c>
      <c r="BB22" s="1">
        <v>1.3794033325520427E-3</v>
      </c>
      <c r="BC22" s="84">
        <v>16</v>
      </c>
      <c r="BD22" s="83">
        <v>13</v>
      </c>
      <c r="BE22" s="38">
        <v>0</v>
      </c>
      <c r="BF22" s="24">
        <v>13</v>
      </c>
      <c r="BG22" s="36">
        <v>0</v>
      </c>
      <c r="BH22" s="1"/>
      <c r="BI22" s="84"/>
      <c r="BJ22" s="83">
        <v>21</v>
      </c>
      <c r="BK22" s="38">
        <v>0</v>
      </c>
      <c r="BL22" s="24">
        <v>24</v>
      </c>
      <c r="BM22" s="36">
        <v>0</v>
      </c>
      <c r="BN22" s="1"/>
      <c r="BO22" s="84"/>
      <c r="BP22" s="88"/>
    </row>
    <row r="23" spans="1:68">
      <c r="A23" s="80" t="s">
        <v>34</v>
      </c>
      <c r="B23" s="83">
        <v>15</v>
      </c>
      <c r="C23" s="24">
        <v>149174</v>
      </c>
      <c r="D23" s="24">
        <v>24</v>
      </c>
      <c r="E23" s="24">
        <v>66229.959271216037</v>
      </c>
      <c r="F23" s="1">
        <v>0.14491463775968216</v>
      </c>
      <c r="G23" s="84">
        <v>2</v>
      </c>
      <c r="H23" s="83">
        <v>20</v>
      </c>
      <c r="I23" s="29">
        <v>304</v>
      </c>
      <c r="J23" s="24">
        <v>17</v>
      </c>
      <c r="K23" s="33">
        <v>357.03482086908917</v>
      </c>
      <c r="L23" s="1">
        <v>-2.6444977530593494E-2</v>
      </c>
      <c r="M23" s="84">
        <v>28</v>
      </c>
      <c r="N23" s="83">
        <v>17</v>
      </c>
      <c r="O23" s="24">
        <v>35</v>
      </c>
      <c r="P23" s="24">
        <v>15</v>
      </c>
      <c r="Q23" s="33">
        <v>38.017596666615979</v>
      </c>
      <c r="R23" s="1">
        <v>-1.3688952571671353E-2</v>
      </c>
      <c r="S23" s="84">
        <v>13</v>
      </c>
      <c r="T23" s="83">
        <v>15</v>
      </c>
      <c r="U23" s="34">
        <v>0</v>
      </c>
      <c r="V23" s="24">
        <v>15</v>
      </c>
      <c r="W23" s="33">
        <v>0</v>
      </c>
      <c r="X23" s="1"/>
      <c r="Y23" s="84"/>
      <c r="Z23" s="83">
        <v>15</v>
      </c>
      <c r="AA23" s="24">
        <v>115</v>
      </c>
      <c r="AB23" s="24">
        <v>13</v>
      </c>
      <c r="AC23" s="33">
        <v>160.33508159398912</v>
      </c>
      <c r="AD23" s="1">
        <v>-5.3882924837653001E-2</v>
      </c>
      <c r="AE23" s="84">
        <v>25</v>
      </c>
      <c r="AF23" s="83">
        <v>22</v>
      </c>
      <c r="AG23" s="24">
        <v>7</v>
      </c>
      <c r="AH23" s="24">
        <v>20</v>
      </c>
      <c r="AI23" s="33">
        <v>8.2646949275252126</v>
      </c>
      <c r="AJ23" s="1">
        <v>-2.7300852007945964E-2</v>
      </c>
      <c r="AK23" s="84">
        <v>19</v>
      </c>
      <c r="AL23" s="83">
        <v>20</v>
      </c>
      <c r="AM23" s="35">
        <v>0</v>
      </c>
      <c r="AN23" s="24">
        <v>25</v>
      </c>
      <c r="AO23" s="33">
        <v>0</v>
      </c>
      <c r="AP23" s="1"/>
      <c r="AQ23" s="84"/>
      <c r="AR23" s="83">
        <v>23</v>
      </c>
      <c r="AS23" s="24">
        <v>7</v>
      </c>
      <c r="AT23" s="24">
        <v>19</v>
      </c>
      <c r="AU23" s="33">
        <v>8.2646949275252126</v>
      </c>
      <c r="AV23" s="1">
        <v>-2.7300852007945964E-2</v>
      </c>
      <c r="AW23" s="84">
        <v>15</v>
      </c>
      <c r="AX23" s="83">
        <v>12</v>
      </c>
      <c r="AY23" s="24">
        <v>92</v>
      </c>
      <c r="AZ23" s="24">
        <v>13</v>
      </c>
      <c r="BA23" s="33">
        <v>90.911644202777339</v>
      </c>
      <c r="BB23" s="1">
        <v>1.9853824384912233E-3</v>
      </c>
      <c r="BC23" s="84">
        <v>15</v>
      </c>
      <c r="BD23" s="83">
        <v>13</v>
      </c>
      <c r="BE23" s="35">
        <v>0</v>
      </c>
      <c r="BF23" s="24">
        <v>13</v>
      </c>
      <c r="BG23" s="33">
        <v>0</v>
      </c>
      <c r="BH23" s="1"/>
      <c r="BI23" s="84"/>
      <c r="BJ23" s="83">
        <v>16</v>
      </c>
      <c r="BK23" s="24">
        <v>48</v>
      </c>
      <c r="BL23" s="24">
        <v>15</v>
      </c>
      <c r="BM23" s="33">
        <v>51.241108550656314</v>
      </c>
      <c r="BN23" s="1">
        <v>-1.083110001770371E-2</v>
      </c>
      <c r="BO23" s="84">
        <v>12</v>
      </c>
      <c r="BP23" s="88"/>
    </row>
    <row r="24" spans="1:68">
      <c r="A24" s="81" t="s">
        <v>43</v>
      </c>
      <c r="B24" s="83">
        <v>33</v>
      </c>
      <c r="C24" s="19">
        <v>14435</v>
      </c>
      <c r="D24" s="24">
        <v>34</v>
      </c>
      <c r="E24" s="19">
        <v>11307.755599839995</v>
      </c>
      <c r="F24" s="1">
        <v>4.1533866005429187E-2</v>
      </c>
      <c r="G24" s="84">
        <v>13</v>
      </c>
      <c r="H24" s="83">
        <v>21</v>
      </c>
      <c r="I24" s="20">
        <v>266</v>
      </c>
      <c r="J24" s="24">
        <v>26</v>
      </c>
      <c r="K24" s="36">
        <v>49.588169565151276</v>
      </c>
      <c r="L24" s="1">
        <v>0.32307336448658064</v>
      </c>
      <c r="M24" s="84">
        <v>9</v>
      </c>
      <c r="N24" s="83">
        <v>18</v>
      </c>
      <c r="O24" s="19">
        <v>24</v>
      </c>
      <c r="P24" s="24">
        <v>20</v>
      </c>
      <c r="Q24" s="36">
        <v>8.2646949275252126</v>
      </c>
      <c r="R24" s="1">
        <v>0.19443925811854146</v>
      </c>
      <c r="S24" s="84">
        <v>7</v>
      </c>
      <c r="T24" s="83">
        <v>15</v>
      </c>
      <c r="U24" s="37">
        <v>0</v>
      </c>
      <c r="V24" s="24">
        <v>15</v>
      </c>
      <c r="W24" s="36">
        <v>0</v>
      </c>
      <c r="X24" s="1"/>
      <c r="Y24" s="84"/>
      <c r="Z24" s="83">
        <v>18</v>
      </c>
      <c r="AA24" s="19">
        <v>68</v>
      </c>
      <c r="AB24" s="24">
        <v>23</v>
      </c>
      <c r="AC24" s="36">
        <v>11.570572898535298</v>
      </c>
      <c r="AD24" s="1">
        <v>0.3433597806008728</v>
      </c>
      <c r="AE24" s="84">
        <v>5</v>
      </c>
      <c r="AF24" s="83">
        <v>23</v>
      </c>
      <c r="AG24" s="19">
        <v>3</v>
      </c>
      <c r="AH24" s="24">
        <v>21</v>
      </c>
      <c r="AI24" s="36">
        <v>3.305877971010085</v>
      </c>
      <c r="AJ24" s="1">
        <v>-1.6051413821166816E-2</v>
      </c>
      <c r="AK24" s="84">
        <v>16</v>
      </c>
      <c r="AL24" s="83">
        <v>18</v>
      </c>
      <c r="AM24" s="19">
        <v>11</v>
      </c>
      <c r="AN24" s="24">
        <v>18</v>
      </c>
      <c r="AO24" s="36">
        <v>1E-3</v>
      </c>
      <c r="AP24" s="1">
        <v>3.715909340275017</v>
      </c>
      <c r="AQ24" s="84">
        <v>4</v>
      </c>
      <c r="AR24" s="83">
        <v>25</v>
      </c>
      <c r="AS24" s="19">
        <v>3</v>
      </c>
      <c r="AT24" s="24">
        <v>22</v>
      </c>
      <c r="AU24" s="36">
        <v>3.305877971010085</v>
      </c>
      <c r="AV24" s="1">
        <v>-1.6051413821166816E-2</v>
      </c>
      <c r="AW24" s="84">
        <v>13</v>
      </c>
      <c r="AX24" s="83">
        <v>22</v>
      </c>
      <c r="AY24" s="19">
        <v>14</v>
      </c>
      <c r="AZ24" s="24">
        <v>19</v>
      </c>
      <c r="BA24" s="36">
        <v>13.22351188404034</v>
      </c>
      <c r="BB24" s="1">
        <v>9.5555120003067984E-3</v>
      </c>
      <c r="BC24" s="84">
        <v>14</v>
      </c>
      <c r="BD24" s="83">
        <v>13</v>
      </c>
      <c r="BE24" s="38">
        <v>0</v>
      </c>
      <c r="BF24" s="24">
        <v>13</v>
      </c>
      <c r="BG24" s="36">
        <v>0</v>
      </c>
      <c r="BH24" s="1"/>
      <c r="BI24" s="84"/>
      <c r="BJ24" s="83">
        <v>12</v>
      </c>
      <c r="BK24" s="19">
        <v>143</v>
      </c>
      <c r="BL24" s="24">
        <v>19</v>
      </c>
      <c r="BM24" s="36">
        <v>9.9176339130302544</v>
      </c>
      <c r="BN24" s="1">
        <v>0.56010798867319789</v>
      </c>
      <c r="BO24" s="84">
        <v>3</v>
      </c>
      <c r="BP24" s="88"/>
    </row>
    <row r="25" spans="1:68">
      <c r="A25" s="80" t="s">
        <v>37</v>
      </c>
      <c r="B25" s="83">
        <v>7</v>
      </c>
      <c r="C25" s="24">
        <v>661194</v>
      </c>
      <c r="D25" s="24">
        <v>6</v>
      </c>
      <c r="E25" s="24">
        <v>570300.31465692073</v>
      </c>
      <c r="F25" s="1">
        <v>2.4953624249651529E-2</v>
      </c>
      <c r="G25" s="84">
        <v>18</v>
      </c>
      <c r="H25" s="83">
        <v>22</v>
      </c>
      <c r="I25" s="29">
        <v>243</v>
      </c>
      <c r="J25" s="24">
        <v>20</v>
      </c>
      <c r="K25" s="33">
        <v>195.04680028959501</v>
      </c>
      <c r="L25" s="1">
        <v>3.7316391432351548E-2</v>
      </c>
      <c r="M25" s="84">
        <v>17</v>
      </c>
      <c r="N25" s="83">
        <v>28</v>
      </c>
      <c r="O25" s="35">
        <v>0</v>
      </c>
      <c r="P25" s="24">
        <v>28</v>
      </c>
      <c r="Q25" s="33">
        <v>0</v>
      </c>
      <c r="R25" s="1"/>
      <c r="S25" s="84"/>
      <c r="T25" s="83">
        <v>15</v>
      </c>
      <c r="U25" s="34">
        <v>0</v>
      </c>
      <c r="V25" s="24">
        <v>15</v>
      </c>
      <c r="W25" s="33">
        <v>0</v>
      </c>
      <c r="X25" s="1"/>
      <c r="Y25" s="84"/>
      <c r="Z25" s="83">
        <v>13</v>
      </c>
      <c r="AA25" s="24">
        <v>165</v>
      </c>
      <c r="AB25" s="24">
        <v>12</v>
      </c>
      <c r="AC25" s="33">
        <v>161.98802057949416</v>
      </c>
      <c r="AD25" s="1">
        <v>3.0752335993537994E-3</v>
      </c>
      <c r="AE25" s="84">
        <v>17</v>
      </c>
      <c r="AF25" s="83">
        <v>17</v>
      </c>
      <c r="AG25" s="24">
        <v>36</v>
      </c>
      <c r="AH25" s="24">
        <v>17</v>
      </c>
      <c r="AI25" s="33">
        <v>16.529389855050425</v>
      </c>
      <c r="AJ25" s="1">
        <v>0.13852073977750745</v>
      </c>
      <c r="AK25" s="84">
        <v>11</v>
      </c>
      <c r="AL25" s="83">
        <v>20</v>
      </c>
      <c r="AM25" s="35">
        <v>0</v>
      </c>
      <c r="AN25" s="24">
        <v>18</v>
      </c>
      <c r="AO25" s="36">
        <v>1E-3</v>
      </c>
      <c r="AP25" s="1"/>
      <c r="AQ25" s="84"/>
      <c r="AR25" s="83">
        <v>27</v>
      </c>
      <c r="AS25" s="35">
        <v>0</v>
      </c>
      <c r="AT25" s="24">
        <v>28</v>
      </c>
      <c r="AU25" s="33">
        <v>0</v>
      </c>
      <c r="AV25" s="1"/>
      <c r="AW25" s="84"/>
      <c r="AX25" s="83">
        <v>14</v>
      </c>
      <c r="AY25" s="24">
        <v>42</v>
      </c>
      <c r="AZ25" s="24">
        <v>17</v>
      </c>
      <c r="BA25" s="33">
        <v>16.529389855050425</v>
      </c>
      <c r="BB25" s="1">
        <v>0.16815035309186932</v>
      </c>
      <c r="BC25" s="84">
        <v>8</v>
      </c>
      <c r="BD25" s="83">
        <v>13</v>
      </c>
      <c r="BE25" s="35">
        <v>0</v>
      </c>
      <c r="BF25" s="24">
        <v>13</v>
      </c>
      <c r="BG25" s="33">
        <v>0</v>
      </c>
      <c r="BH25" s="1"/>
      <c r="BI25" s="84"/>
      <c r="BJ25" s="83">
        <v>21</v>
      </c>
      <c r="BK25" s="35">
        <v>0</v>
      </c>
      <c r="BL25" s="24">
        <v>24</v>
      </c>
      <c r="BM25" s="33">
        <v>0</v>
      </c>
      <c r="BN25" s="1"/>
      <c r="BO25" s="84"/>
      <c r="BP25" s="88"/>
    </row>
    <row r="26" spans="1:68">
      <c r="A26" s="81" t="s">
        <v>35</v>
      </c>
      <c r="B26" s="83">
        <v>13</v>
      </c>
      <c r="C26" s="19">
        <v>188785</v>
      </c>
      <c r="D26" s="24">
        <v>10</v>
      </c>
      <c r="E26" s="19">
        <v>288508.9293470066</v>
      </c>
      <c r="F26" s="1">
        <v>-6.8245774701823581E-2</v>
      </c>
      <c r="G26" s="84">
        <v>32</v>
      </c>
      <c r="H26" s="83">
        <v>23</v>
      </c>
      <c r="I26" s="20">
        <v>219</v>
      </c>
      <c r="J26" s="24">
        <v>18</v>
      </c>
      <c r="K26" s="36">
        <v>198.3526782606051</v>
      </c>
      <c r="L26" s="1">
        <v>1.6641126378936999E-2</v>
      </c>
      <c r="M26" s="84">
        <v>21</v>
      </c>
      <c r="N26" s="83">
        <v>28</v>
      </c>
      <c r="O26" s="38">
        <v>0</v>
      </c>
      <c r="P26" s="24">
        <v>28</v>
      </c>
      <c r="Q26" s="36">
        <v>0</v>
      </c>
      <c r="R26" s="1"/>
      <c r="S26" s="84"/>
      <c r="T26" s="83">
        <v>15</v>
      </c>
      <c r="U26" s="37">
        <v>0</v>
      </c>
      <c r="V26" s="24">
        <v>15</v>
      </c>
      <c r="W26" s="36">
        <v>0</v>
      </c>
      <c r="X26" s="1"/>
      <c r="Y26" s="84"/>
      <c r="Z26" s="83">
        <v>20</v>
      </c>
      <c r="AA26" s="19">
        <v>48</v>
      </c>
      <c r="AB26" s="24">
        <v>19</v>
      </c>
      <c r="AC26" s="36">
        <v>47.93523057964623</v>
      </c>
      <c r="AD26" s="1">
        <v>2.2507101367774673E-4</v>
      </c>
      <c r="AE26" s="84">
        <v>19</v>
      </c>
      <c r="AF26" s="83">
        <v>24</v>
      </c>
      <c r="AG26" s="38">
        <v>0</v>
      </c>
      <c r="AH26" s="24">
        <v>24</v>
      </c>
      <c r="AI26" s="36">
        <v>0</v>
      </c>
      <c r="AJ26" s="1"/>
      <c r="AK26" s="84"/>
      <c r="AL26" s="83">
        <v>20</v>
      </c>
      <c r="AM26" s="38">
        <v>0</v>
      </c>
      <c r="AN26" s="24">
        <v>18</v>
      </c>
      <c r="AO26" s="36">
        <v>1E-3</v>
      </c>
      <c r="AP26" s="1"/>
      <c r="AQ26" s="84"/>
      <c r="AR26" s="83">
        <v>27</v>
      </c>
      <c r="AS26" s="38">
        <v>0</v>
      </c>
      <c r="AT26" s="24">
        <v>28</v>
      </c>
      <c r="AU26" s="36">
        <v>0</v>
      </c>
      <c r="AV26" s="1"/>
      <c r="AW26" s="84"/>
      <c r="AX26" s="83">
        <v>29</v>
      </c>
      <c r="AY26" s="19">
        <v>3</v>
      </c>
      <c r="AZ26" s="24">
        <v>25</v>
      </c>
      <c r="BA26" s="36">
        <v>3.305877971010085</v>
      </c>
      <c r="BB26" s="1">
        <v>-1.6051413821166816E-2</v>
      </c>
      <c r="BC26" s="84">
        <v>21</v>
      </c>
      <c r="BD26" s="83">
        <v>13</v>
      </c>
      <c r="BE26" s="38">
        <v>0</v>
      </c>
      <c r="BF26" s="24">
        <v>13</v>
      </c>
      <c r="BG26" s="36">
        <v>0</v>
      </c>
      <c r="BH26" s="1"/>
      <c r="BI26" s="84"/>
      <c r="BJ26" s="83">
        <v>10</v>
      </c>
      <c r="BK26" s="19">
        <v>168</v>
      </c>
      <c r="BL26" s="24">
        <v>8</v>
      </c>
      <c r="BM26" s="36">
        <v>147.11156970994878</v>
      </c>
      <c r="BN26" s="1">
        <v>2.2375441401245144E-2</v>
      </c>
      <c r="BO26" s="84">
        <v>10</v>
      </c>
      <c r="BP26" s="88"/>
    </row>
    <row r="27" spans="1:68">
      <c r="A27" s="80" t="s">
        <v>36</v>
      </c>
      <c r="B27" s="83">
        <v>21</v>
      </c>
      <c r="C27" s="24">
        <v>65813</v>
      </c>
      <c r="D27" s="24">
        <v>19</v>
      </c>
      <c r="E27" s="24">
        <v>110345.24785536012</v>
      </c>
      <c r="F27" s="1">
        <v>-8.2527598895753562E-2</v>
      </c>
      <c r="G27" s="84">
        <v>35</v>
      </c>
      <c r="H27" s="83">
        <v>24</v>
      </c>
      <c r="I27" s="29">
        <v>182</v>
      </c>
      <c r="J27" s="24">
        <v>18</v>
      </c>
      <c r="K27" s="33">
        <v>198.3526782606051</v>
      </c>
      <c r="L27" s="1">
        <v>-1.4237665749992301E-2</v>
      </c>
      <c r="M27" s="84">
        <v>24</v>
      </c>
      <c r="N27" s="83">
        <v>19</v>
      </c>
      <c r="O27" s="24">
        <v>16</v>
      </c>
      <c r="P27" s="24">
        <v>18</v>
      </c>
      <c r="Q27" s="33">
        <v>14.876450869545382</v>
      </c>
      <c r="R27" s="1">
        <v>1.2208799317063423E-2</v>
      </c>
      <c r="S27" s="84">
        <v>10</v>
      </c>
      <c r="T27" s="83">
        <v>15</v>
      </c>
      <c r="U27" s="34">
        <v>0</v>
      </c>
      <c r="V27" s="24">
        <v>15</v>
      </c>
      <c r="W27" s="33">
        <v>0</v>
      </c>
      <c r="X27" s="1"/>
      <c r="Y27" s="84"/>
      <c r="Z27" s="83">
        <v>29</v>
      </c>
      <c r="AA27" s="24">
        <v>12</v>
      </c>
      <c r="AB27" s="24">
        <v>24</v>
      </c>
      <c r="AC27" s="33">
        <v>9.9176339130302544</v>
      </c>
      <c r="AD27" s="1">
        <v>3.2275283392647625E-2</v>
      </c>
      <c r="AE27" s="84">
        <v>12</v>
      </c>
      <c r="AF27" s="83">
        <v>24</v>
      </c>
      <c r="AG27" s="35">
        <v>0</v>
      </c>
      <c r="AH27" s="24">
        <v>24</v>
      </c>
      <c r="AI27" s="33">
        <v>0</v>
      </c>
      <c r="AJ27" s="1"/>
      <c r="AK27" s="84"/>
      <c r="AL27" s="83">
        <v>20</v>
      </c>
      <c r="AM27" s="35">
        <v>0</v>
      </c>
      <c r="AN27" s="24">
        <v>18</v>
      </c>
      <c r="AO27" s="36">
        <v>1E-3</v>
      </c>
      <c r="AP27" s="1"/>
      <c r="AQ27" s="84"/>
      <c r="AR27" s="83">
        <v>14</v>
      </c>
      <c r="AS27" s="24">
        <v>123</v>
      </c>
      <c r="AT27" s="24">
        <v>8</v>
      </c>
      <c r="AU27" s="33">
        <v>145.45863072444374</v>
      </c>
      <c r="AV27" s="1">
        <v>-2.7564206375344069E-2</v>
      </c>
      <c r="AW27" s="84">
        <v>16</v>
      </c>
      <c r="AX27" s="83">
        <v>15</v>
      </c>
      <c r="AY27" s="24">
        <v>31</v>
      </c>
      <c r="AZ27" s="24">
        <v>15</v>
      </c>
      <c r="BA27" s="33">
        <v>28.099962753585721</v>
      </c>
      <c r="BB27" s="1">
        <v>1.6504545310904506E-2</v>
      </c>
      <c r="BC27" s="84">
        <v>13</v>
      </c>
      <c r="BD27" s="83">
        <v>13</v>
      </c>
      <c r="BE27" s="35">
        <v>0</v>
      </c>
      <c r="BF27" s="24">
        <v>13</v>
      </c>
      <c r="BG27" s="33">
        <v>0</v>
      </c>
      <c r="BH27" s="1"/>
      <c r="BI27" s="84"/>
      <c r="BJ27" s="83">
        <v>21</v>
      </c>
      <c r="BK27" s="35">
        <v>0</v>
      </c>
      <c r="BL27" s="24">
        <v>24</v>
      </c>
      <c r="BM27" s="33">
        <v>0</v>
      </c>
      <c r="BN27" s="1"/>
      <c r="BO27" s="84"/>
      <c r="BP27" s="88"/>
    </row>
    <row r="28" spans="1:68">
      <c r="A28" s="80" t="s">
        <v>48</v>
      </c>
      <c r="B28" s="83">
        <v>12</v>
      </c>
      <c r="C28" s="24">
        <v>299016</v>
      </c>
      <c r="D28" s="24">
        <v>14</v>
      </c>
      <c r="E28" s="24">
        <v>164274.03519644763</v>
      </c>
      <c r="F28" s="1">
        <v>0.10497957503358668</v>
      </c>
      <c r="G28" s="84">
        <v>4</v>
      </c>
      <c r="H28" s="83">
        <v>24</v>
      </c>
      <c r="I28" s="29">
        <v>182</v>
      </c>
      <c r="J28" s="24">
        <v>31</v>
      </c>
      <c r="K28" s="33">
        <v>19.835267826060509</v>
      </c>
      <c r="L28" s="1">
        <v>0.44690123226158307</v>
      </c>
      <c r="M28" s="84">
        <v>6</v>
      </c>
      <c r="N28" s="83">
        <v>21</v>
      </c>
      <c r="O28" s="24">
        <v>15</v>
      </c>
      <c r="P28" s="24">
        <v>21</v>
      </c>
      <c r="Q28" s="33">
        <v>4.9588169565151272</v>
      </c>
      <c r="R28" s="1">
        <v>0.20259353161415738</v>
      </c>
      <c r="S28" s="84">
        <v>6</v>
      </c>
      <c r="T28" s="83">
        <v>15</v>
      </c>
      <c r="U28" s="34">
        <v>0</v>
      </c>
      <c r="V28" s="24">
        <v>15</v>
      </c>
      <c r="W28" s="33">
        <v>0</v>
      </c>
      <c r="X28" s="1"/>
      <c r="Y28" s="84"/>
      <c r="Z28" s="83">
        <v>23</v>
      </c>
      <c r="AA28" s="24">
        <v>31</v>
      </c>
      <c r="AB28" s="24">
        <v>34</v>
      </c>
      <c r="AC28" s="33">
        <v>3.305877971010085</v>
      </c>
      <c r="AD28" s="1">
        <v>0.45215334382740857</v>
      </c>
      <c r="AE28" s="84">
        <v>4</v>
      </c>
      <c r="AF28" s="83">
        <v>24</v>
      </c>
      <c r="AG28" s="35">
        <v>0</v>
      </c>
      <c r="AH28" s="24">
        <v>24</v>
      </c>
      <c r="AI28" s="33">
        <v>0</v>
      </c>
      <c r="AJ28" s="1"/>
      <c r="AK28" s="84"/>
      <c r="AL28" s="83">
        <v>15</v>
      </c>
      <c r="AM28" s="24">
        <v>136</v>
      </c>
      <c r="AN28" s="24">
        <v>14</v>
      </c>
      <c r="AO28" s="33">
        <v>11.570572898535298</v>
      </c>
      <c r="AP28" s="1">
        <v>0.50787037094968568</v>
      </c>
      <c r="AQ28" s="84">
        <v>5</v>
      </c>
      <c r="AR28" s="83">
        <v>27</v>
      </c>
      <c r="AS28" s="35">
        <v>0</v>
      </c>
      <c r="AT28" s="24">
        <v>28</v>
      </c>
      <c r="AU28" s="33">
        <v>0</v>
      </c>
      <c r="AV28" s="1"/>
      <c r="AW28" s="84"/>
      <c r="AX28" s="83">
        <v>32</v>
      </c>
      <c r="AY28" s="24">
        <v>0</v>
      </c>
      <c r="AZ28" s="24">
        <v>32</v>
      </c>
      <c r="BA28" s="33">
        <v>0</v>
      </c>
      <c r="BB28" s="1"/>
      <c r="BC28" s="84"/>
      <c r="BD28" s="83">
        <v>13</v>
      </c>
      <c r="BE28" s="35">
        <v>0</v>
      </c>
      <c r="BF28" s="24">
        <v>13</v>
      </c>
      <c r="BG28" s="33">
        <v>0</v>
      </c>
      <c r="BH28" s="1"/>
      <c r="BI28" s="84"/>
      <c r="BJ28" s="83">
        <v>21</v>
      </c>
      <c r="BK28" s="35">
        <v>0</v>
      </c>
      <c r="BL28" s="24">
        <v>24</v>
      </c>
      <c r="BM28" s="33">
        <v>0</v>
      </c>
      <c r="BN28" s="1"/>
      <c r="BO28" s="84"/>
      <c r="BP28" s="88"/>
    </row>
    <row r="29" spans="1:68">
      <c r="A29" s="80" t="s">
        <v>33</v>
      </c>
      <c r="B29" s="83">
        <v>27</v>
      </c>
      <c r="C29" s="24">
        <v>36618</v>
      </c>
      <c r="D29" s="24">
        <v>27</v>
      </c>
      <c r="E29" s="24">
        <v>32267.021936043933</v>
      </c>
      <c r="F29" s="1">
        <v>2.130617091929432E-2</v>
      </c>
      <c r="G29" s="84">
        <v>22</v>
      </c>
      <c r="H29" s="83">
        <v>26</v>
      </c>
      <c r="I29" s="29">
        <v>174</v>
      </c>
      <c r="J29" s="24">
        <v>16</v>
      </c>
      <c r="K29" s="33">
        <v>456.21115999939173</v>
      </c>
      <c r="L29" s="1">
        <v>-0.14840999169508806</v>
      </c>
      <c r="M29" s="84">
        <v>37</v>
      </c>
      <c r="N29" s="83">
        <v>16</v>
      </c>
      <c r="O29" s="24">
        <v>50</v>
      </c>
      <c r="P29" s="24">
        <v>13</v>
      </c>
      <c r="Q29" s="33">
        <v>90.911644202777339</v>
      </c>
      <c r="R29" s="1">
        <v>-9.4840566421822703E-2</v>
      </c>
      <c r="S29" s="84">
        <v>23</v>
      </c>
      <c r="T29" s="83">
        <v>15</v>
      </c>
      <c r="U29" s="34">
        <v>0</v>
      </c>
      <c r="V29" s="24">
        <v>15</v>
      </c>
      <c r="W29" s="33">
        <v>0</v>
      </c>
      <c r="X29" s="1"/>
      <c r="Y29" s="84"/>
      <c r="Z29" s="83">
        <v>17</v>
      </c>
      <c r="AA29" s="24">
        <v>91</v>
      </c>
      <c r="AB29" s="24">
        <v>16</v>
      </c>
      <c r="AC29" s="33">
        <v>112.39985101434289</v>
      </c>
      <c r="AD29" s="1">
        <v>-3.4588185187481191E-2</v>
      </c>
      <c r="AE29" s="84">
        <v>23</v>
      </c>
      <c r="AF29" s="83">
        <v>19</v>
      </c>
      <c r="AG29" s="24">
        <v>17</v>
      </c>
      <c r="AH29" s="24">
        <v>8</v>
      </c>
      <c r="AI29" s="33">
        <v>80.994010289747081</v>
      </c>
      <c r="AJ29" s="1">
        <v>-0.22909770884843106</v>
      </c>
      <c r="AK29" s="84">
        <v>23</v>
      </c>
      <c r="AL29" s="83">
        <v>20</v>
      </c>
      <c r="AM29" s="35">
        <v>0</v>
      </c>
      <c r="AN29" s="24">
        <v>15</v>
      </c>
      <c r="AO29" s="33">
        <v>9.9176339130302544</v>
      </c>
      <c r="AP29" s="1">
        <v>-1</v>
      </c>
      <c r="AQ29" s="84">
        <v>20</v>
      </c>
      <c r="AR29" s="83">
        <v>27</v>
      </c>
      <c r="AS29" s="35">
        <v>0</v>
      </c>
      <c r="AT29" s="24">
        <v>28</v>
      </c>
      <c r="AU29" s="33">
        <v>0</v>
      </c>
      <c r="AV29" s="1"/>
      <c r="AW29" s="84"/>
      <c r="AX29" s="83">
        <v>21</v>
      </c>
      <c r="AY29" s="24">
        <v>16</v>
      </c>
      <c r="AZ29" s="24">
        <v>11</v>
      </c>
      <c r="BA29" s="33">
        <v>100.8292781158076</v>
      </c>
      <c r="BB29" s="1">
        <v>-0.26420716553528245</v>
      </c>
      <c r="BC29" s="84">
        <v>31</v>
      </c>
      <c r="BD29" s="83">
        <v>13</v>
      </c>
      <c r="BE29" s="35">
        <v>0</v>
      </c>
      <c r="BF29" s="24">
        <v>13</v>
      </c>
      <c r="BG29" s="33">
        <v>0</v>
      </c>
      <c r="BH29" s="1"/>
      <c r="BI29" s="84"/>
      <c r="BJ29" s="83">
        <v>21</v>
      </c>
      <c r="BK29" s="35">
        <v>0</v>
      </c>
      <c r="BL29" s="24">
        <v>13</v>
      </c>
      <c r="BM29" s="33">
        <v>61.158742463686572</v>
      </c>
      <c r="BN29" s="1">
        <v>-1</v>
      </c>
      <c r="BO29" s="84">
        <v>21</v>
      </c>
      <c r="BP29" s="88"/>
    </row>
    <row r="30" spans="1:68">
      <c r="A30" s="80" t="s">
        <v>39</v>
      </c>
      <c r="B30" s="83">
        <v>20</v>
      </c>
      <c r="C30" s="24">
        <v>96711</v>
      </c>
      <c r="D30" s="24">
        <v>21</v>
      </c>
      <c r="E30" s="24">
        <v>81035.333764384704</v>
      </c>
      <c r="F30" s="1">
        <v>2.9912291947048031E-2</v>
      </c>
      <c r="G30" s="84">
        <v>14</v>
      </c>
      <c r="H30" s="83">
        <v>27</v>
      </c>
      <c r="I30" s="29">
        <v>92</v>
      </c>
      <c r="J30" s="24">
        <v>22</v>
      </c>
      <c r="K30" s="33">
        <v>104.13515608681767</v>
      </c>
      <c r="L30" s="1">
        <v>-2.0438421232846671E-2</v>
      </c>
      <c r="M30" s="84">
        <v>27</v>
      </c>
      <c r="N30" s="83">
        <v>19</v>
      </c>
      <c r="O30" s="24">
        <v>16</v>
      </c>
      <c r="P30" s="24">
        <v>16</v>
      </c>
      <c r="Q30" s="33">
        <v>16.529389855050425</v>
      </c>
      <c r="R30" s="1">
        <v>-5.4105230332501808E-3</v>
      </c>
      <c r="S30" s="84">
        <v>12</v>
      </c>
      <c r="T30" s="83">
        <v>15</v>
      </c>
      <c r="U30" s="34">
        <v>0</v>
      </c>
      <c r="V30" s="24">
        <v>15</v>
      </c>
      <c r="W30" s="33">
        <v>0</v>
      </c>
      <c r="X30" s="1"/>
      <c r="Y30" s="84"/>
      <c r="Z30" s="83">
        <v>21</v>
      </c>
      <c r="AA30" s="24">
        <v>39</v>
      </c>
      <c r="AB30" s="24">
        <v>20</v>
      </c>
      <c r="AC30" s="33">
        <v>42.976413623131101</v>
      </c>
      <c r="AD30" s="1">
        <v>-1.6051413821166816E-2</v>
      </c>
      <c r="AE30" s="84">
        <v>21</v>
      </c>
      <c r="AF30" s="83">
        <v>21</v>
      </c>
      <c r="AG30" s="24">
        <v>13</v>
      </c>
      <c r="AH30" s="24">
        <v>18</v>
      </c>
      <c r="AI30" s="33">
        <v>13.22351188404034</v>
      </c>
      <c r="AJ30" s="1">
        <v>-2.8371494969532396E-3</v>
      </c>
      <c r="AK30" s="84">
        <v>14</v>
      </c>
      <c r="AL30" s="83">
        <v>20</v>
      </c>
      <c r="AM30" s="35">
        <v>0</v>
      </c>
      <c r="AN30" s="24">
        <v>15</v>
      </c>
      <c r="AO30" s="33">
        <v>9.9176339130302544</v>
      </c>
      <c r="AP30" s="1">
        <v>-1</v>
      </c>
      <c r="AQ30" s="84">
        <v>20</v>
      </c>
      <c r="AR30" s="83">
        <v>27</v>
      </c>
      <c r="AS30" s="35">
        <v>0</v>
      </c>
      <c r="AT30" s="24">
        <v>28</v>
      </c>
      <c r="AU30" s="33">
        <v>0</v>
      </c>
      <c r="AV30" s="1"/>
      <c r="AW30" s="84"/>
      <c r="AX30" s="83">
        <v>26</v>
      </c>
      <c r="AY30" s="24">
        <v>8</v>
      </c>
      <c r="AZ30" s="24">
        <v>21</v>
      </c>
      <c r="BA30" s="33">
        <v>8.2646949275252126</v>
      </c>
      <c r="BB30" s="1">
        <v>-5.4105230332501808E-3</v>
      </c>
      <c r="BC30" s="84">
        <v>18</v>
      </c>
      <c r="BD30" s="83">
        <v>13</v>
      </c>
      <c r="BE30" s="35">
        <v>0</v>
      </c>
      <c r="BF30" s="24">
        <v>13</v>
      </c>
      <c r="BG30" s="33">
        <v>0</v>
      </c>
      <c r="BH30" s="1"/>
      <c r="BI30" s="84"/>
      <c r="BJ30" s="83">
        <v>18</v>
      </c>
      <c r="BK30" s="24">
        <v>16</v>
      </c>
      <c r="BL30" s="24">
        <v>18</v>
      </c>
      <c r="BM30" s="33">
        <v>13.22351188404034</v>
      </c>
      <c r="BN30" s="1">
        <v>3.2275283392647625E-2</v>
      </c>
      <c r="BO30" s="84">
        <v>9</v>
      </c>
      <c r="BP30" s="88"/>
    </row>
    <row r="31" spans="1:68">
      <c r="A31" s="80" t="s">
        <v>69</v>
      </c>
      <c r="B31" s="83">
        <v>37</v>
      </c>
      <c r="C31" s="24">
        <v>2954</v>
      </c>
      <c r="D31" s="24">
        <v>38</v>
      </c>
      <c r="E31" s="35">
        <v>14.88</v>
      </c>
      <c r="F31" s="1">
        <v>1.4152824552178203</v>
      </c>
      <c r="G31" s="84">
        <v>1</v>
      </c>
      <c r="H31" s="83">
        <v>28</v>
      </c>
      <c r="I31" s="29">
        <v>87</v>
      </c>
      <c r="J31" s="24">
        <v>37</v>
      </c>
      <c r="K31" s="33">
        <v>0.01</v>
      </c>
      <c r="L31" s="1">
        <v>3.5350965989777592</v>
      </c>
      <c r="M31" s="84">
        <v>2</v>
      </c>
      <c r="N31" s="83">
        <v>28</v>
      </c>
      <c r="O31" s="35">
        <v>0</v>
      </c>
      <c r="P31" s="24">
        <v>28</v>
      </c>
      <c r="Q31" s="33">
        <v>0</v>
      </c>
      <c r="R31" s="1"/>
      <c r="S31" s="84"/>
      <c r="T31" s="83">
        <v>15</v>
      </c>
      <c r="U31" s="34">
        <v>0</v>
      </c>
      <c r="V31" s="24">
        <v>15</v>
      </c>
      <c r="W31" s="33">
        <v>0</v>
      </c>
      <c r="X31" s="1"/>
      <c r="Y31" s="84"/>
      <c r="Z31" s="83">
        <v>22</v>
      </c>
      <c r="AA31" s="24">
        <v>34</v>
      </c>
      <c r="AB31" s="24">
        <v>35</v>
      </c>
      <c r="AC31" s="33">
        <v>1E-3</v>
      </c>
      <c r="AD31" s="1">
        <v>4.6917587802694909</v>
      </c>
      <c r="AE31" s="84">
        <v>2</v>
      </c>
      <c r="AF31" s="83">
        <v>24</v>
      </c>
      <c r="AG31" s="35">
        <v>0</v>
      </c>
      <c r="AH31" s="24">
        <v>24</v>
      </c>
      <c r="AI31" s="33">
        <v>0</v>
      </c>
      <c r="AJ31" s="1"/>
      <c r="AK31" s="84"/>
      <c r="AL31" s="83">
        <v>17</v>
      </c>
      <c r="AM31" s="24">
        <v>27</v>
      </c>
      <c r="AN31" s="24">
        <v>18</v>
      </c>
      <c r="AO31" s="33">
        <v>1E-3</v>
      </c>
      <c r="AP31" s="1">
        <v>4.4772255750516603</v>
      </c>
      <c r="AQ31" s="84">
        <v>3</v>
      </c>
      <c r="AR31" s="83">
        <v>27</v>
      </c>
      <c r="AS31" s="35">
        <v>0</v>
      </c>
      <c r="AT31" s="24">
        <v>28</v>
      </c>
      <c r="AU31" s="33">
        <v>0</v>
      </c>
      <c r="AV31" s="1"/>
      <c r="AW31" s="84"/>
      <c r="AX31" s="83">
        <v>17</v>
      </c>
      <c r="AY31" s="24">
        <v>26</v>
      </c>
      <c r="AZ31" s="24">
        <v>29</v>
      </c>
      <c r="BA31" s="33">
        <v>1E-3</v>
      </c>
      <c r="BB31" s="1">
        <v>4.4428816525875057</v>
      </c>
      <c r="BC31" s="84">
        <v>2</v>
      </c>
      <c r="BD31" s="83">
        <v>13</v>
      </c>
      <c r="BE31" s="35">
        <v>0</v>
      </c>
      <c r="BF31" s="24">
        <v>13</v>
      </c>
      <c r="BG31" s="33">
        <v>0</v>
      </c>
      <c r="BH31" s="1"/>
      <c r="BI31" s="84"/>
      <c r="BJ31" s="83">
        <v>21</v>
      </c>
      <c r="BK31" s="35">
        <v>0</v>
      </c>
      <c r="BL31" s="24">
        <v>24</v>
      </c>
      <c r="BM31" s="33">
        <v>0</v>
      </c>
      <c r="BN31" s="1"/>
      <c r="BO31" s="84"/>
      <c r="BP31" s="88"/>
    </row>
    <row r="32" spans="1:68">
      <c r="A32" s="80" t="s">
        <v>42</v>
      </c>
      <c r="B32" s="83">
        <v>35</v>
      </c>
      <c r="C32" s="24">
        <v>9664</v>
      </c>
      <c r="D32" s="24">
        <v>33</v>
      </c>
      <c r="E32" s="24">
        <v>12069.760472157821</v>
      </c>
      <c r="F32" s="1">
        <v>-3.6371332373981158E-2</v>
      </c>
      <c r="G32" s="84">
        <v>31</v>
      </c>
      <c r="H32" s="83">
        <v>29</v>
      </c>
      <c r="I32" s="29">
        <v>49</v>
      </c>
      <c r="J32" s="24">
        <v>25</v>
      </c>
      <c r="K32" s="33">
        <v>51.241108550656314</v>
      </c>
      <c r="L32" s="1">
        <v>-7.4259260738371857E-3</v>
      </c>
      <c r="M32" s="84">
        <v>23</v>
      </c>
      <c r="N32" s="83">
        <v>25</v>
      </c>
      <c r="O32" s="24">
        <v>4</v>
      </c>
      <c r="P32" s="24">
        <v>21</v>
      </c>
      <c r="Q32" s="33">
        <v>4.9588169565151272</v>
      </c>
      <c r="R32" s="1">
        <v>-3.5178471257686805E-2</v>
      </c>
      <c r="S32" s="84">
        <v>16</v>
      </c>
      <c r="T32" s="83">
        <v>15</v>
      </c>
      <c r="U32" s="34">
        <v>0</v>
      </c>
      <c r="V32" s="24">
        <v>15</v>
      </c>
      <c r="W32" s="33">
        <v>0</v>
      </c>
      <c r="X32" s="1"/>
      <c r="Y32" s="84"/>
      <c r="Z32" s="83">
        <v>25</v>
      </c>
      <c r="AA32" s="24">
        <v>25</v>
      </c>
      <c r="AB32" s="24">
        <v>22</v>
      </c>
      <c r="AC32" s="33">
        <v>21.488206811565551</v>
      </c>
      <c r="AD32" s="1">
        <v>2.5549527622305224E-2</v>
      </c>
      <c r="AE32" s="84">
        <v>13</v>
      </c>
      <c r="AF32" s="83">
        <v>24</v>
      </c>
      <c r="AG32" s="35">
        <v>0</v>
      </c>
      <c r="AH32" s="24">
        <v>24</v>
      </c>
      <c r="AI32" s="33">
        <v>0</v>
      </c>
      <c r="AJ32" s="1"/>
      <c r="AK32" s="84"/>
      <c r="AL32" s="83">
        <v>20</v>
      </c>
      <c r="AM32" s="35">
        <v>0</v>
      </c>
      <c r="AN32" s="24">
        <v>25</v>
      </c>
      <c r="AO32" s="33">
        <v>0</v>
      </c>
      <c r="AP32" s="1"/>
      <c r="AQ32" s="84"/>
      <c r="AR32" s="83">
        <v>24</v>
      </c>
      <c r="AS32" s="24">
        <v>6</v>
      </c>
      <c r="AT32" s="24">
        <v>19</v>
      </c>
      <c r="AU32" s="33">
        <v>8.2646949275252126</v>
      </c>
      <c r="AV32" s="1">
        <v>-5.1972932575255704E-2</v>
      </c>
      <c r="AW32" s="84">
        <v>19</v>
      </c>
      <c r="AX32" s="83">
        <v>22</v>
      </c>
      <c r="AY32" s="24">
        <v>14</v>
      </c>
      <c r="AZ32" s="24">
        <v>17</v>
      </c>
      <c r="BA32" s="33">
        <v>16.529389855050425</v>
      </c>
      <c r="BB32" s="1">
        <v>-2.7300852007945964E-2</v>
      </c>
      <c r="BC32" s="84">
        <v>23</v>
      </c>
      <c r="BD32" s="83">
        <v>13</v>
      </c>
      <c r="BE32" s="35">
        <v>0</v>
      </c>
      <c r="BF32" s="24">
        <v>13</v>
      </c>
      <c r="BG32" s="33">
        <v>0</v>
      </c>
      <c r="BH32" s="1"/>
      <c r="BI32" s="84"/>
      <c r="BJ32" s="83">
        <v>21</v>
      </c>
      <c r="BK32" s="35">
        <v>0</v>
      </c>
      <c r="BL32" s="24">
        <v>24</v>
      </c>
      <c r="BM32" s="33">
        <v>0</v>
      </c>
      <c r="BN32" s="1"/>
      <c r="BO32" s="84"/>
      <c r="BP32" s="88"/>
    </row>
    <row r="33" spans="1:68">
      <c r="A33" s="80" t="s">
        <v>44</v>
      </c>
      <c r="B33" s="83">
        <v>29</v>
      </c>
      <c r="C33" s="24">
        <v>22041</v>
      </c>
      <c r="D33" s="24">
        <v>31</v>
      </c>
      <c r="E33" s="24">
        <v>15812.014335341237</v>
      </c>
      <c r="F33" s="1">
        <v>5.6916511207792508E-2</v>
      </c>
      <c r="G33" s="84">
        <v>12</v>
      </c>
      <c r="H33" s="83">
        <v>30</v>
      </c>
      <c r="I33" s="29">
        <v>38</v>
      </c>
      <c r="J33" s="24">
        <v>26</v>
      </c>
      <c r="K33" s="33">
        <v>49.588169565151276</v>
      </c>
      <c r="L33" s="1">
        <v>-4.339146108045866E-2</v>
      </c>
      <c r="M33" s="84">
        <v>31</v>
      </c>
      <c r="N33" s="83">
        <v>24</v>
      </c>
      <c r="O33" s="24">
        <v>10</v>
      </c>
      <c r="P33" s="24">
        <v>19</v>
      </c>
      <c r="Q33" s="33">
        <v>13.22351188404034</v>
      </c>
      <c r="R33" s="1">
        <v>-4.5500881412767202E-2</v>
      </c>
      <c r="S33" s="84">
        <v>19</v>
      </c>
      <c r="T33" s="83">
        <v>15</v>
      </c>
      <c r="U33" s="34">
        <v>0</v>
      </c>
      <c r="V33" s="24">
        <v>15</v>
      </c>
      <c r="W33" s="33">
        <v>0</v>
      </c>
      <c r="X33" s="1"/>
      <c r="Y33" s="84"/>
      <c r="Z33" s="83">
        <v>27</v>
      </c>
      <c r="AA33" s="24">
        <v>20</v>
      </c>
      <c r="AB33" s="24">
        <v>21</v>
      </c>
      <c r="AC33" s="33">
        <v>28.099962753585721</v>
      </c>
      <c r="AD33" s="1">
        <v>-5.5096679320806641E-2</v>
      </c>
      <c r="AE33" s="84">
        <v>26</v>
      </c>
      <c r="AF33" s="83">
        <v>24</v>
      </c>
      <c r="AG33" s="35">
        <v>0</v>
      </c>
      <c r="AH33" s="24">
        <v>24</v>
      </c>
      <c r="AI33" s="33">
        <v>0</v>
      </c>
      <c r="AJ33" s="1"/>
      <c r="AK33" s="84"/>
      <c r="AL33" s="83">
        <v>20</v>
      </c>
      <c r="AM33" s="35">
        <v>0</v>
      </c>
      <c r="AN33" s="24">
        <v>25</v>
      </c>
      <c r="AO33" s="33">
        <v>0</v>
      </c>
      <c r="AP33" s="1"/>
      <c r="AQ33" s="84"/>
      <c r="AR33" s="83">
        <v>27</v>
      </c>
      <c r="AS33" s="35">
        <v>0</v>
      </c>
      <c r="AT33" s="24">
        <v>28</v>
      </c>
      <c r="AU33" s="33">
        <v>0</v>
      </c>
      <c r="AV33" s="1"/>
      <c r="AW33" s="84"/>
      <c r="AX33" s="83">
        <v>26</v>
      </c>
      <c r="AY33" s="24">
        <v>8</v>
      </c>
      <c r="AZ33" s="24">
        <v>21</v>
      </c>
      <c r="BA33" s="33">
        <v>8.2646949275252126</v>
      </c>
      <c r="BB33" s="1">
        <v>-5.4105230332501808E-3</v>
      </c>
      <c r="BC33" s="84">
        <v>18</v>
      </c>
      <c r="BD33" s="83">
        <v>13</v>
      </c>
      <c r="BE33" s="35">
        <v>0</v>
      </c>
      <c r="BF33" s="24">
        <v>13</v>
      </c>
      <c r="BG33" s="33">
        <v>0</v>
      </c>
      <c r="BH33" s="1"/>
      <c r="BI33" s="84"/>
      <c r="BJ33" s="83">
        <v>21</v>
      </c>
      <c r="BK33" s="35">
        <v>0</v>
      </c>
      <c r="BL33" s="24">
        <v>24</v>
      </c>
      <c r="BM33" s="33">
        <v>0</v>
      </c>
      <c r="BN33" s="1"/>
      <c r="BO33" s="84"/>
      <c r="BP33" s="88"/>
    </row>
    <row r="34" spans="1:68">
      <c r="A34" s="80" t="s">
        <v>46</v>
      </c>
      <c r="B34" s="83">
        <v>22</v>
      </c>
      <c r="C34" s="24">
        <v>58142</v>
      </c>
      <c r="D34" s="24">
        <v>17</v>
      </c>
      <c r="E34" s="24">
        <v>112108.93375289399</v>
      </c>
      <c r="F34" s="1">
        <v>-0.10365550109910515</v>
      </c>
      <c r="G34" s="84">
        <v>36</v>
      </c>
      <c r="H34" s="83">
        <v>31</v>
      </c>
      <c r="I34" s="29">
        <v>34</v>
      </c>
      <c r="J34" s="24">
        <v>29</v>
      </c>
      <c r="K34" s="33">
        <v>29.752901739090763</v>
      </c>
      <c r="L34" s="1">
        <v>2.2488106063497604E-2</v>
      </c>
      <c r="M34" s="84">
        <v>19</v>
      </c>
      <c r="N34" s="83">
        <v>28</v>
      </c>
      <c r="O34" s="35">
        <v>0</v>
      </c>
      <c r="P34" s="24">
        <v>28</v>
      </c>
      <c r="Q34" s="33">
        <v>0</v>
      </c>
      <c r="R34" s="1"/>
      <c r="S34" s="84"/>
      <c r="T34" s="83">
        <v>15</v>
      </c>
      <c r="U34" s="34">
        <v>0</v>
      </c>
      <c r="V34" s="24">
        <v>15</v>
      </c>
      <c r="W34" s="33">
        <v>0</v>
      </c>
      <c r="X34" s="1"/>
      <c r="Y34" s="84"/>
      <c r="Z34" s="83">
        <v>31</v>
      </c>
      <c r="AA34" s="24">
        <v>9</v>
      </c>
      <c r="AB34" s="24">
        <v>26</v>
      </c>
      <c r="AC34" s="33">
        <v>8.2646949275252126</v>
      </c>
      <c r="AD34" s="1">
        <v>1.430666764397226E-2</v>
      </c>
      <c r="AE34" s="84">
        <v>15</v>
      </c>
      <c r="AF34" s="83">
        <v>20</v>
      </c>
      <c r="AG34" s="24">
        <v>16</v>
      </c>
      <c r="AH34" s="24">
        <v>18</v>
      </c>
      <c r="AI34" s="33">
        <v>13.22351188404034</v>
      </c>
      <c r="AJ34" s="1">
        <v>3.2275283392647625E-2</v>
      </c>
      <c r="AK34" s="84">
        <v>12</v>
      </c>
      <c r="AL34" s="83">
        <v>20</v>
      </c>
      <c r="AM34" s="35">
        <v>0</v>
      </c>
      <c r="AN34" s="24">
        <v>25</v>
      </c>
      <c r="AO34" s="33">
        <v>0</v>
      </c>
      <c r="AP34" s="1"/>
      <c r="AQ34" s="84"/>
      <c r="AR34" s="83">
        <v>22</v>
      </c>
      <c r="AS34" s="24">
        <v>9</v>
      </c>
      <c r="AT34" s="24">
        <v>19</v>
      </c>
      <c r="AU34" s="33">
        <v>8.2646949275252126</v>
      </c>
      <c r="AV34" s="1">
        <v>1.430666764397226E-2</v>
      </c>
      <c r="AW34" s="84">
        <v>10</v>
      </c>
      <c r="AX34" s="83">
        <v>32</v>
      </c>
      <c r="AY34" s="24">
        <v>0</v>
      </c>
      <c r="AZ34" s="24">
        <v>32</v>
      </c>
      <c r="BA34" s="33">
        <v>0</v>
      </c>
      <c r="BB34" s="1"/>
      <c r="BC34" s="84"/>
      <c r="BD34" s="83">
        <v>13</v>
      </c>
      <c r="BE34" s="35">
        <v>0</v>
      </c>
      <c r="BF34" s="24">
        <v>13</v>
      </c>
      <c r="BG34" s="33">
        <v>0</v>
      </c>
      <c r="BH34" s="1"/>
      <c r="BI34" s="84"/>
      <c r="BJ34" s="83">
        <v>21</v>
      </c>
      <c r="BK34" s="35">
        <v>0</v>
      </c>
      <c r="BL34" s="24">
        <v>24</v>
      </c>
      <c r="BM34" s="33">
        <v>0</v>
      </c>
      <c r="BN34" s="1"/>
      <c r="BO34" s="84"/>
      <c r="BP34" s="88"/>
    </row>
    <row r="35" spans="1:68">
      <c r="A35" s="80" t="s">
        <v>45</v>
      </c>
      <c r="B35" s="83">
        <v>31</v>
      </c>
      <c r="C35" s="24">
        <v>17560</v>
      </c>
      <c r="D35" s="24">
        <v>30</v>
      </c>
      <c r="E35" s="24">
        <v>16486.413441427292</v>
      </c>
      <c r="F35" s="1">
        <v>1.05699672740307E-2</v>
      </c>
      <c r="G35" s="84">
        <v>25</v>
      </c>
      <c r="H35" s="83">
        <v>32</v>
      </c>
      <c r="I35" s="29">
        <v>29</v>
      </c>
      <c r="J35" s="24">
        <v>28</v>
      </c>
      <c r="K35" s="33">
        <v>41.323474637626063</v>
      </c>
      <c r="L35" s="1">
        <v>-5.7314426057408441E-2</v>
      </c>
      <c r="M35" s="84">
        <v>33</v>
      </c>
      <c r="N35" s="83">
        <v>28</v>
      </c>
      <c r="O35" s="35">
        <v>0</v>
      </c>
      <c r="P35" s="24">
        <v>28</v>
      </c>
      <c r="Q35" s="33">
        <v>0</v>
      </c>
      <c r="R35" s="1"/>
      <c r="S35" s="84"/>
      <c r="T35" s="83">
        <v>15</v>
      </c>
      <c r="U35" s="34">
        <v>0</v>
      </c>
      <c r="V35" s="24">
        <v>15</v>
      </c>
      <c r="W35" s="33">
        <v>0</v>
      </c>
      <c r="X35" s="1"/>
      <c r="Y35" s="84"/>
      <c r="Z35" s="83">
        <v>35</v>
      </c>
      <c r="AA35" s="24">
        <v>4</v>
      </c>
      <c r="AB35" s="24">
        <v>31</v>
      </c>
      <c r="AC35" s="33">
        <v>4.9588169565151272</v>
      </c>
      <c r="AD35" s="1">
        <v>-3.5178471257686805E-2</v>
      </c>
      <c r="AE35" s="84">
        <v>24</v>
      </c>
      <c r="AF35" s="83">
        <v>24</v>
      </c>
      <c r="AG35" s="35">
        <v>0</v>
      </c>
      <c r="AH35" s="24">
        <v>24</v>
      </c>
      <c r="AI35" s="33">
        <v>0</v>
      </c>
      <c r="AJ35" s="1"/>
      <c r="AK35" s="84"/>
      <c r="AL35" s="83">
        <v>20</v>
      </c>
      <c r="AM35" s="35">
        <v>0</v>
      </c>
      <c r="AN35" s="24">
        <v>25</v>
      </c>
      <c r="AO35" s="33">
        <v>0</v>
      </c>
      <c r="AP35" s="1"/>
      <c r="AQ35" s="84"/>
      <c r="AR35" s="83">
        <v>21</v>
      </c>
      <c r="AS35" s="24">
        <v>10</v>
      </c>
      <c r="AT35" s="24">
        <v>17</v>
      </c>
      <c r="AU35" s="33">
        <v>14.876450869545382</v>
      </c>
      <c r="AV35" s="1">
        <v>-6.405546822835062E-2</v>
      </c>
      <c r="AW35" s="84">
        <v>23</v>
      </c>
      <c r="AX35" s="83">
        <v>22</v>
      </c>
      <c r="AY35" s="24">
        <v>14</v>
      </c>
      <c r="AZ35" s="24">
        <v>16</v>
      </c>
      <c r="BA35" s="33">
        <v>19.835267826060509</v>
      </c>
      <c r="BB35" s="1">
        <v>-5.6413625213316498E-2</v>
      </c>
      <c r="BC35" s="84">
        <v>27</v>
      </c>
      <c r="BD35" s="83">
        <v>13</v>
      </c>
      <c r="BE35" s="35">
        <v>0</v>
      </c>
      <c r="BF35" s="24">
        <v>13</v>
      </c>
      <c r="BG35" s="33">
        <v>0</v>
      </c>
      <c r="BH35" s="1"/>
      <c r="BI35" s="84"/>
      <c r="BJ35" s="83">
        <v>20</v>
      </c>
      <c r="BK35" s="24">
        <v>1</v>
      </c>
      <c r="BL35" s="24">
        <v>22</v>
      </c>
      <c r="BM35" s="33">
        <v>1.6529389855050425</v>
      </c>
      <c r="BN35" s="1">
        <v>-8.0347273257534657E-2</v>
      </c>
      <c r="BO35" s="84">
        <v>17</v>
      </c>
      <c r="BP35" s="88"/>
    </row>
    <row r="36" spans="1:68">
      <c r="A36" s="80" t="s">
        <v>70</v>
      </c>
      <c r="B36" s="83">
        <v>36</v>
      </c>
      <c r="C36" s="24">
        <v>4938</v>
      </c>
      <c r="D36" s="24">
        <v>36</v>
      </c>
      <c r="E36" s="24">
        <v>4310.4883015755249</v>
      </c>
      <c r="F36" s="1">
        <v>2.7554635940312266E-2</v>
      </c>
      <c r="G36" s="84">
        <v>17</v>
      </c>
      <c r="H36" s="83">
        <v>33</v>
      </c>
      <c r="I36" s="29">
        <v>17</v>
      </c>
      <c r="J36" s="24">
        <v>36</v>
      </c>
      <c r="K36" s="33">
        <v>1.4711564169199745</v>
      </c>
      <c r="L36" s="1">
        <v>0.63139082011717651</v>
      </c>
      <c r="M36" s="84">
        <v>5</v>
      </c>
      <c r="N36" s="83">
        <v>28</v>
      </c>
      <c r="O36" s="35">
        <v>0</v>
      </c>
      <c r="P36" s="24">
        <v>28</v>
      </c>
      <c r="Q36" s="33">
        <v>0</v>
      </c>
      <c r="R36" s="1"/>
      <c r="S36" s="84"/>
      <c r="T36" s="83">
        <v>15</v>
      </c>
      <c r="U36" s="34">
        <v>0</v>
      </c>
      <c r="V36" s="24">
        <v>15</v>
      </c>
      <c r="W36" s="33">
        <v>0</v>
      </c>
      <c r="X36" s="1"/>
      <c r="Y36" s="84"/>
      <c r="Z36" s="83">
        <v>28</v>
      </c>
      <c r="AA36" s="24">
        <v>16</v>
      </c>
      <c r="AB36" s="24">
        <v>35</v>
      </c>
      <c r="AC36" s="33">
        <v>1E-3</v>
      </c>
      <c r="AD36" s="1">
        <v>4.0198028843668219</v>
      </c>
      <c r="AE36" s="84">
        <v>3</v>
      </c>
      <c r="AF36" s="83">
        <v>24</v>
      </c>
      <c r="AG36" s="35">
        <v>0</v>
      </c>
      <c r="AH36" s="24">
        <v>24</v>
      </c>
      <c r="AI36" s="33">
        <v>0</v>
      </c>
      <c r="AJ36" s="1"/>
      <c r="AK36" s="84"/>
      <c r="AL36" s="83">
        <v>20</v>
      </c>
      <c r="AM36" s="35">
        <v>0</v>
      </c>
      <c r="AN36" s="24">
        <v>25</v>
      </c>
      <c r="AO36" s="33">
        <v>0</v>
      </c>
      <c r="AP36" s="1"/>
      <c r="AQ36" s="84"/>
      <c r="AR36" s="83">
        <v>27</v>
      </c>
      <c r="AS36" s="35">
        <v>0</v>
      </c>
      <c r="AT36" s="24">
        <v>28</v>
      </c>
      <c r="AU36" s="33">
        <v>0</v>
      </c>
      <c r="AV36" s="1"/>
      <c r="AW36" s="84"/>
      <c r="AX36" s="83">
        <v>31</v>
      </c>
      <c r="AY36" s="24">
        <v>1</v>
      </c>
      <c r="AZ36" s="24">
        <v>28</v>
      </c>
      <c r="BA36" s="33">
        <v>1.4711564169199745</v>
      </c>
      <c r="BB36" s="1">
        <v>-7.4304335071377681E-2</v>
      </c>
      <c r="BC36" s="84">
        <v>28</v>
      </c>
      <c r="BD36" s="83">
        <v>13</v>
      </c>
      <c r="BE36" s="35">
        <v>0</v>
      </c>
      <c r="BF36" s="24">
        <v>13</v>
      </c>
      <c r="BG36" s="33">
        <v>0</v>
      </c>
      <c r="BH36" s="1"/>
      <c r="BI36" s="84"/>
      <c r="BJ36" s="83">
        <v>21</v>
      </c>
      <c r="BK36" s="24">
        <v>0</v>
      </c>
      <c r="BL36" s="24">
        <v>24</v>
      </c>
      <c r="BM36" s="33">
        <v>0</v>
      </c>
      <c r="BN36" s="1"/>
      <c r="BO36" s="84"/>
      <c r="BP36" s="88"/>
    </row>
    <row r="37" spans="1:68">
      <c r="A37" s="80" t="s">
        <v>49</v>
      </c>
      <c r="B37" s="83">
        <v>28</v>
      </c>
      <c r="C37" s="24">
        <v>23529</v>
      </c>
      <c r="D37" s="24">
        <v>32</v>
      </c>
      <c r="E37" s="24">
        <v>14359.080967082304</v>
      </c>
      <c r="F37" s="1">
        <v>8.5790750090766421E-2</v>
      </c>
      <c r="G37" s="84">
        <v>6</v>
      </c>
      <c r="H37" s="83">
        <v>34</v>
      </c>
      <c r="I37" s="29">
        <v>14</v>
      </c>
      <c r="J37" s="24">
        <v>32</v>
      </c>
      <c r="K37" s="33">
        <v>11.570572898535298</v>
      </c>
      <c r="L37" s="1">
        <v>3.2275283392647625E-2</v>
      </c>
      <c r="M37" s="84">
        <v>18</v>
      </c>
      <c r="N37" s="83">
        <v>23</v>
      </c>
      <c r="O37" s="24">
        <v>11</v>
      </c>
      <c r="P37" s="24">
        <v>21</v>
      </c>
      <c r="Q37" s="33">
        <v>4.9588169565151272</v>
      </c>
      <c r="R37" s="1">
        <v>0.14200788171909551</v>
      </c>
      <c r="S37" s="84">
        <v>8</v>
      </c>
      <c r="T37" s="83">
        <v>15</v>
      </c>
      <c r="U37" s="34">
        <v>0</v>
      </c>
      <c r="V37" s="24">
        <v>15</v>
      </c>
      <c r="W37" s="33">
        <v>0</v>
      </c>
      <c r="X37" s="1"/>
      <c r="Y37" s="84"/>
      <c r="Z37" s="83">
        <v>37</v>
      </c>
      <c r="AA37" s="35">
        <v>1E-3</v>
      </c>
      <c r="AB37" s="24">
        <v>31</v>
      </c>
      <c r="AC37" s="33">
        <v>4.9588169565151272</v>
      </c>
      <c r="AD37" s="1">
        <v>-0.75783930535600641</v>
      </c>
      <c r="AE37" s="84">
        <v>37</v>
      </c>
      <c r="AF37" s="83">
        <v>24</v>
      </c>
      <c r="AG37" s="24">
        <v>0</v>
      </c>
      <c r="AH37" s="24">
        <v>24</v>
      </c>
      <c r="AI37" s="33">
        <v>0</v>
      </c>
      <c r="AJ37" s="1"/>
      <c r="AK37" s="84"/>
      <c r="AL37" s="83">
        <v>20</v>
      </c>
      <c r="AM37" s="35">
        <v>0</v>
      </c>
      <c r="AN37" s="24">
        <v>25</v>
      </c>
      <c r="AO37" s="33">
        <v>0</v>
      </c>
      <c r="AP37" s="1"/>
      <c r="AQ37" s="84"/>
      <c r="AR37" s="83">
        <v>26</v>
      </c>
      <c r="AS37" s="24">
        <v>2</v>
      </c>
      <c r="AT37" s="24">
        <v>23</v>
      </c>
      <c r="AU37" s="33">
        <v>1.6529389855050425</v>
      </c>
      <c r="AV37" s="1">
        <v>3.2275283392647625E-2</v>
      </c>
      <c r="AW37" s="84">
        <v>9</v>
      </c>
      <c r="AX37" s="83">
        <v>32</v>
      </c>
      <c r="AY37" s="24">
        <v>0</v>
      </c>
      <c r="AZ37" s="24">
        <v>32</v>
      </c>
      <c r="BA37" s="33">
        <v>0</v>
      </c>
      <c r="BB37" s="1"/>
      <c r="BC37" s="84"/>
      <c r="BD37" s="83">
        <v>13</v>
      </c>
      <c r="BE37" s="35">
        <v>0</v>
      </c>
      <c r="BF37" s="24">
        <v>13</v>
      </c>
      <c r="BG37" s="33">
        <v>0</v>
      </c>
      <c r="BH37" s="1"/>
      <c r="BI37" s="84"/>
      <c r="BJ37" s="83">
        <v>21</v>
      </c>
      <c r="BK37" s="35">
        <v>0</v>
      </c>
      <c r="BL37" s="24">
        <v>24</v>
      </c>
      <c r="BM37" s="33">
        <v>0</v>
      </c>
      <c r="BN37" s="1"/>
      <c r="BO37" s="84"/>
      <c r="BP37" s="88"/>
    </row>
    <row r="38" spans="1:68">
      <c r="A38" s="80" t="s">
        <v>52</v>
      </c>
      <c r="B38" s="83">
        <v>23</v>
      </c>
      <c r="C38" s="24">
        <v>56109</v>
      </c>
      <c r="D38" s="24">
        <v>25</v>
      </c>
      <c r="E38" s="24">
        <v>47609.601599501737</v>
      </c>
      <c r="F38" s="1">
        <v>2.7755154440024521E-2</v>
      </c>
      <c r="G38" s="84">
        <v>15</v>
      </c>
      <c r="H38" s="83">
        <v>35</v>
      </c>
      <c r="I38" s="29">
        <v>12</v>
      </c>
      <c r="J38" s="24">
        <v>35</v>
      </c>
      <c r="K38" s="33">
        <v>8.2646949275252126</v>
      </c>
      <c r="L38" s="1">
        <v>6.4124403954306519E-2</v>
      </c>
      <c r="M38" s="84">
        <v>15</v>
      </c>
      <c r="N38" s="83">
        <v>28</v>
      </c>
      <c r="O38" s="35">
        <v>0</v>
      </c>
      <c r="P38" s="24">
        <v>28</v>
      </c>
      <c r="Q38" s="33">
        <v>0</v>
      </c>
      <c r="R38" s="1"/>
      <c r="S38" s="84"/>
      <c r="T38" s="83">
        <v>15</v>
      </c>
      <c r="U38" s="34">
        <v>0</v>
      </c>
      <c r="V38" s="24">
        <v>15</v>
      </c>
      <c r="W38" s="33">
        <v>0</v>
      </c>
      <c r="X38" s="1"/>
      <c r="Y38" s="84"/>
      <c r="Z38" s="83">
        <v>29</v>
      </c>
      <c r="AA38" s="24">
        <v>12</v>
      </c>
      <c r="AB38" s="24">
        <v>26</v>
      </c>
      <c r="AC38" s="33">
        <v>8.2646949275252126</v>
      </c>
      <c r="AD38" s="1">
        <v>6.4124403954306519E-2</v>
      </c>
      <c r="AE38" s="84">
        <v>11</v>
      </c>
      <c r="AF38" s="83">
        <v>24</v>
      </c>
      <c r="AG38" s="35">
        <v>0</v>
      </c>
      <c r="AH38" s="24">
        <v>24</v>
      </c>
      <c r="AI38" s="33">
        <v>0</v>
      </c>
      <c r="AJ38" s="1"/>
      <c r="AK38" s="84"/>
      <c r="AL38" s="83">
        <v>20</v>
      </c>
      <c r="AM38" s="35">
        <v>0</v>
      </c>
      <c r="AN38" s="24">
        <v>25</v>
      </c>
      <c r="AO38" s="33">
        <v>0</v>
      </c>
      <c r="AP38" s="1"/>
      <c r="AQ38" s="84"/>
      <c r="AR38" s="83">
        <v>27</v>
      </c>
      <c r="AS38" s="35">
        <v>0</v>
      </c>
      <c r="AT38" s="24">
        <v>28</v>
      </c>
      <c r="AU38" s="33">
        <v>0</v>
      </c>
      <c r="AV38" s="1"/>
      <c r="AW38" s="84"/>
      <c r="AX38" s="83">
        <v>32</v>
      </c>
      <c r="AY38" s="24">
        <v>0</v>
      </c>
      <c r="AZ38" s="24">
        <v>32</v>
      </c>
      <c r="BA38" s="33">
        <v>0</v>
      </c>
      <c r="BB38" s="1"/>
      <c r="BC38" s="84"/>
      <c r="BD38" s="83">
        <v>13</v>
      </c>
      <c r="BE38" s="35">
        <v>0</v>
      </c>
      <c r="BF38" s="24">
        <v>13</v>
      </c>
      <c r="BG38" s="33">
        <v>0</v>
      </c>
      <c r="BH38" s="1"/>
      <c r="BI38" s="84"/>
      <c r="BJ38" s="83">
        <v>21</v>
      </c>
      <c r="BK38" s="35">
        <v>0</v>
      </c>
      <c r="BL38" s="24">
        <v>24</v>
      </c>
      <c r="BM38" s="33">
        <v>0</v>
      </c>
      <c r="BN38" s="1"/>
      <c r="BO38" s="84"/>
      <c r="BP38" s="88"/>
    </row>
    <row r="39" spans="1:68">
      <c r="A39" s="80" t="s">
        <v>50</v>
      </c>
      <c r="B39" s="83">
        <v>30</v>
      </c>
      <c r="C39" s="24">
        <v>20629</v>
      </c>
      <c r="D39" s="24">
        <v>29</v>
      </c>
      <c r="E39" s="24">
        <v>18136.046548961327</v>
      </c>
      <c r="F39" s="1">
        <v>2.1698115519788175E-2</v>
      </c>
      <c r="G39" s="84">
        <v>21</v>
      </c>
      <c r="H39" s="83">
        <v>36</v>
      </c>
      <c r="I39" s="29">
        <v>9</v>
      </c>
      <c r="J39" s="24">
        <v>33</v>
      </c>
      <c r="K39" s="33">
        <v>9.9176339130302544</v>
      </c>
      <c r="L39" s="1">
        <v>-1.6051413821166816E-2</v>
      </c>
      <c r="M39" s="84">
        <v>26</v>
      </c>
      <c r="N39" s="83">
        <v>25</v>
      </c>
      <c r="O39" s="24">
        <v>4</v>
      </c>
      <c r="P39" s="24">
        <v>21</v>
      </c>
      <c r="Q39" s="33">
        <v>4.9588169565151272</v>
      </c>
      <c r="R39" s="1">
        <v>-3.5178471257686805E-2</v>
      </c>
      <c r="S39" s="84">
        <v>16</v>
      </c>
      <c r="T39" s="83">
        <v>15</v>
      </c>
      <c r="U39" s="34">
        <v>0</v>
      </c>
      <c r="V39" s="24">
        <v>15</v>
      </c>
      <c r="W39" s="33">
        <v>0</v>
      </c>
      <c r="X39" s="1"/>
      <c r="Y39" s="84"/>
      <c r="Z39" s="83">
        <v>34</v>
      </c>
      <c r="AA39" s="24">
        <v>5</v>
      </c>
      <c r="AB39" s="24">
        <v>31</v>
      </c>
      <c r="AC39" s="33">
        <v>4.9588169565151272</v>
      </c>
      <c r="AD39" s="1">
        <v>1.3794033325520427E-3</v>
      </c>
      <c r="AE39" s="84">
        <v>18</v>
      </c>
      <c r="AF39" s="83">
        <v>24</v>
      </c>
      <c r="AG39" s="35">
        <v>0</v>
      </c>
      <c r="AH39" s="24">
        <v>24</v>
      </c>
      <c r="AI39" s="33">
        <v>0</v>
      </c>
      <c r="AJ39" s="1"/>
      <c r="AK39" s="84"/>
      <c r="AL39" s="83">
        <v>20</v>
      </c>
      <c r="AM39" s="35">
        <v>0</v>
      </c>
      <c r="AN39" s="24">
        <v>25</v>
      </c>
      <c r="AO39" s="33">
        <v>0</v>
      </c>
      <c r="AP39" s="1"/>
      <c r="AQ39" s="84"/>
      <c r="AR39" s="83">
        <v>27</v>
      </c>
      <c r="AS39" s="35">
        <v>0</v>
      </c>
      <c r="AT39" s="24">
        <v>28</v>
      </c>
      <c r="AU39" s="33">
        <v>0</v>
      </c>
      <c r="AV39" s="1"/>
      <c r="AW39" s="84"/>
      <c r="AX39" s="83">
        <v>32</v>
      </c>
      <c r="AY39" s="24">
        <v>0</v>
      </c>
      <c r="AZ39" s="24">
        <v>32</v>
      </c>
      <c r="BA39" s="33">
        <v>0</v>
      </c>
      <c r="BB39" s="1"/>
      <c r="BC39" s="84"/>
      <c r="BD39" s="83">
        <v>13</v>
      </c>
      <c r="BE39" s="35">
        <v>0</v>
      </c>
      <c r="BF39" s="24">
        <v>13</v>
      </c>
      <c r="BG39" s="33">
        <v>0</v>
      </c>
      <c r="BH39" s="1"/>
      <c r="BI39" s="84"/>
      <c r="BJ39" s="83">
        <v>21</v>
      </c>
      <c r="BK39" s="35">
        <v>0</v>
      </c>
      <c r="BL39" s="24">
        <v>24</v>
      </c>
      <c r="BM39" s="33">
        <v>0</v>
      </c>
      <c r="BN39" s="1"/>
      <c r="BO39" s="84"/>
      <c r="BP39" s="88"/>
    </row>
    <row r="40" spans="1:68">
      <c r="A40" s="80" t="s">
        <v>40</v>
      </c>
      <c r="B40" s="83">
        <v>9</v>
      </c>
      <c r="C40" s="24">
        <v>391786</v>
      </c>
      <c r="D40" s="24">
        <v>11</v>
      </c>
      <c r="E40" s="24">
        <v>268148.02692355553</v>
      </c>
      <c r="F40" s="1">
        <v>6.5235712372216703E-2</v>
      </c>
      <c r="G40" s="84">
        <v>10</v>
      </c>
      <c r="H40" s="83">
        <v>37</v>
      </c>
      <c r="I40" s="29">
        <v>8</v>
      </c>
      <c r="J40" s="24">
        <v>23</v>
      </c>
      <c r="K40" s="33">
        <v>74.382254347726914</v>
      </c>
      <c r="L40" s="1">
        <v>-0.31039017279460313</v>
      </c>
      <c r="M40" s="84">
        <v>38</v>
      </c>
      <c r="N40" s="83">
        <v>28</v>
      </c>
      <c r="O40" s="35">
        <v>0</v>
      </c>
      <c r="P40" s="24">
        <v>28</v>
      </c>
      <c r="Q40" s="33">
        <v>0</v>
      </c>
      <c r="R40" s="1"/>
      <c r="S40" s="84"/>
      <c r="T40" s="83">
        <v>15</v>
      </c>
      <c r="U40" s="34">
        <v>0</v>
      </c>
      <c r="V40" s="24">
        <v>15</v>
      </c>
      <c r="W40" s="33">
        <v>0</v>
      </c>
      <c r="X40" s="1"/>
      <c r="Y40" s="84"/>
      <c r="Z40" s="83">
        <v>33</v>
      </c>
      <c r="AA40" s="24">
        <v>6</v>
      </c>
      <c r="AB40" s="24">
        <v>29</v>
      </c>
      <c r="AC40" s="33">
        <v>6.6117559420201699</v>
      </c>
      <c r="AD40" s="1">
        <v>-1.6051413821166816E-2</v>
      </c>
      <c r="AE40" s="84">
        <v>21</v>
      </c>
      <c r="AF40" s="83">
        <v>24</v>
      </c>
      <c r="AG40" s="35">
        <v>0</v>
      </c>
      <c r="AH40" s="24">
        <v>24</v>
      </c>
      <c r="AI40" s="33">
        <v>0</v>
      </c>
      <c r="AJ40" s="1"/>
      <c r="AK40" s="84"/>
      <c r="AL40" s="83">
        <v>20</v>
      </c>
      <c r="AM40" s="35">
        <v>0</v>
      </c>
      <c r="AN40" s="24">
        <v>25</v>
      </c>
      <c r="AO40" s="33">
        <v>0</v>
      </c>
      <c r="AP40" s="1"/>
      <c r="AQ40" s="84"/>
      <c r="AR40" s="83">
        <v>27</v>
      </c>
      <c r="AS40" s="35">
        <v>0</v>
      </c>
      <c r="AT40" s="24">
        <v>13</v>
      </c>
      <c r="AU40" s="33">
        <v>56.199925507171443</v>
      </c>
      <c r="AV40" s="1">
        <v>-1</v>
      </c>
      <c r="AW40" s="84">
        <v>27</v>
      </c>
      <c r="AX40" s="83">
        <v>30</v>
      </c>
      <c r="AY40" s="24">
        <v>2</v>
      </c>
      <c r="AZ40" s="24">
        <v>25</v>
      </c>
      <c r="BA40" s="33">
        <v>3.305877971010085</v>
      </c>
      <c r="BB40" s="1">
        <v>-8.0347273257534657E-2</v>
      </c>
      <c r="BC40" s="84">
        <v>29</v>
      </c>
      <c r="BD40" s="83">
        <v>13</v>
      </c>
      <c r="BE40" s="35">
        <v>0</v>
      </c>
      <c r="BF40" s="24">
        <v>13</v>
      </c>
      <c r="BG40" s="33">
        <v>0</v>
      </c>
      <c r="BH40" s="1"/>
      <c r="BI40" s="84"/>
      <c r="BJ40" s="83">
        <v>21</v>
      </c>
      <c r="BK40" s="35">
        <v>0</v>
      </c>
      <c r="BL40" s="24">
        <v>20</v>
      </c>
      <c r="BM40" s="33">
        <v>8.2646949275252126</v>
      </c>
      <c r="BN40" s="1">
        <v>-1</v>
      </c>
      <c r="BO40" s="84">
        <v>21</v>
      </c>
      <c r="BP40" s="88"/>
    </row>
    <row r="41" spans="1:68" ht="15" thickBot="1">
      <c r="A41" s="91" t="s">
        <v>51</v>
      </c>
      <c r="B41" s="250">
        <v>38</v>
      </c>
      <c r="C41" s="251">
        <v>190</v>
      </c>
      <c r="D41" s="251">
        <v>37</v>
      </c>
      <c r="E41" s="251">
        <v>221.49382405767568</v>
      </c>
      <c r="F41" s="252">
        <v>-2.5237836321236995E-2</v>
      </c>
      <c r="G41" s="253">
        <v>30</v>
      </c>
      <c r="H41" s="250">
        <v>38</v>
      </c>
      <c r="I41" s="254">
        <v>7</v>
      </c>
      <c r="J41" s="251">
        <v>33</v>
      </c>
      <c r="K41" s="255">
        <v>9.9176339130302544</v>
      </c>
      <c r="L41" s="252">
        <v>-5.6413625213316498E-2</v>
      </c>
      <c r="M41" s="253">
        <v>32</v>
      </c>
      <c r="N41" s="250">
        <v>28</v>
      </c>
      <c r="O41" s="256">
        <v>0</v>
      </c>
      <c r="P41" s="251">
        <v>28</v>
      </c>
      <c r="Q41" s="255">
        <v>0</v>
      </c>
      <c r="R41" s="252"/>
      <c r="S41" s="253"/>
      <c r="T41" s="250">
        <v>15</v>
      </c>
      <c r="U41" s="257">
        <v>0</v>
      </c>
      <c r="V41" s="251">
        <v>15</v>
      </c>
      <c r="W41" s="255">
        <v>0</v>
      </c>
      <c r="X41" s="252"/>
      <c r="Y41" s="253"/>
      <c r="Z41" s="250">
        <v>32</v>
      </c>
      <c r="AA41" s="251">
        <v>7</v>
      </c>
      <c r="AB41" s="251">
        <v>24</v>
      </c>
      <c r="AC41" s="255">
        <v>9.9176339130302544</v>
      </c>
      <c r="AD41" s="252">
        <v>-5.6413625213316498E-2</v>
      </c>
      <c r="AE41" s="253">
        <v>27</v>
      </c>
      <c r="AF41" s="250">
        <v>24</v>
      </c>
      <c r="AG41" s="256">
        <v>0</v>
      </c>
      <c r="AH41" s="251">
        <v>24</v>
      </c>
      <c r="AI41" s="255">
        <v>0</v>
      </c>
      <c r="AJ41" s="252"/>
      <c r="AK41" s="253"/>
      <c r="AL41" s="250">
        <v>20</v>
      </c>
      <c r="AM41" s="256">
        <v>0</v>
      </c>
      <c r="AN41" s="251">
        <v>25</v>
      </c>
      <c r="AO41" s="255">
        <v>0</v>
      </c>
      <c r="AP41" s="252"/>
      <c r="AQ41" s="253"/>
      <c r="AR41" s="250">
        <v>27</v>
      </c>
      <c r="AS41" s="256">
        <v>0</v>
      </c>
      <c r="AT41" s="251">
        <v>28</v>
      </c>
      <c r="AU41" s="255">
        <v>0</v>
      </c>
      <c r="AV41" s="252"/>
      <c r="AW41" s="253"/>
      <c r="AX41" s="250">
        <v>32</v>
      </c>
      <c r="AY41" s="251">
        <v>0</v>
      </c>
      <c r="AZ41" s="251">
        <v>32</v>
      </c>
      <c r="BA41" s="255">
        <v>0</v>
      </c>
      <c r="BB41" s="252"/>
      <c r="BC41" s="253"/>
      <c r="BD41" s="250">
        <v>13</v>
      </c>
      <c r="BE41" s="256">
        <v>0</v>
      </c>
      <c r="BF41" s="251">
        <v>13</v>
      </c>
      <c r="BG41" s="255">
        <v>0</v>
      </c>
      <c r="BH41" s="252"/>
      <c r="BI41" s="253"/>
      <c r="BJ41" s="250">
        <v>21</v>
      </c>
      <c r="BK41" s="256">
        <v>0</v>
      </c>
      <c r="BL41" s="251">
        <v>24</v>
      </c>
      <c r="BM41" s="255">
        <v>0</v>
      </c>
      <c r="BN41" s="252"/>
      <c r="BO41" s="253"/>
      <c r="BP41" s="88"/>
    </row>
    <row r="42" spans="1:68" s="89" customFormat="1" ht="27.6" thickBot="1">
      <c r="A42" s="93" t="s">
        <v>71</v>
      </c>
      <c r="B42" s="94"/>
      <c r="C42" s="95">
        <v>17041703</v>
      </c>
      <c r="D42" s="95"/>
      <c r="E42" s="95">
        <v>14945091.396851074</v>
      </c>
      <c r="F42" s="96">
        <v>2.2121215667150418E-2</v>
      </c>
      <c r="G42" s="95"/>
      <c r="H42" s="97"/>
      <c r="I42" s="95">
        <v>283508</v>
      </c>
      <c r="J42" s="95"/>
      <c r="K42" s="98">
        <v>335114.44424924289</v>
      </c>
      <c r="L42" s="96">
        <v>-2.7487120077299698E-2</v>
      </c>
      <c r="M42" s="98"/>
      <c r="N42" s="95"/>
      <c r="O42" s="95">
        <v>29045</v>
      </c>
      <c r="P42" s="95"/>
      <c r="Q42" s="98">
        <v>52237.821215473414</v>
      </c>
      <c r="R42" s="96">
        <v>-9.3193994448302675E-2</v>
      </c>
      <c r="S42" s="98"/>
      <c r="T42" s="95"/>
      <c r="U42" s="95">
        <v>26999</v>
      </c>
      <c r="V42" s="95"/>
      <c r="W42" s="98">
        <v>34983.805138624157</v>
      </c>
      <c r="X42" s="96">
        <v>-4.2261882952612018E-2</v>
      </c>
      <c r="Y42" s="98"/>
      <c r="Z42" s="99"/>
      <c r="AA42" s="95">
        <v>26999</v>
      </c>
      <c r="AB42" s="95"/>
      <c r="AC42" s="98">
        <v>26741.484906279533</v>
      </c>
      <c r="AD42" s="96">
        <v>1.5985641561391262E-3</v>
      </c>
      <c r="AE42" s="98"/>
      <c r="AF42" s="97"/>
      <c r="AG42" s="95">
        <v>10660</v>
      </c>
      <c r="AH42" s="95"/>
      <c r="AI42" s="98">
        <v>6680.479537131293</v>
      </c>
      <c r="AJ42" s="96">
        <v>8.0998092906450658E-2</v>
      </c>
      <c r="AK42" s="98"/>
      <c r="AL42" s="100"/>
      <c r="AM42" s="95">
        <v>133436</v>
      </c>
      <c r="AN42" s="95"/>
      <c r="AO42" s="98">
        <v>175146.60946364066</v>
      </c>
      <c r="AP42" s="96">
        <v>-4.4321358565740709E-2</v>
      </c>
      <c r="AQ42" s="98"/>
      <c r="AR42" s="97"/>
      <c r="AS42" s="95">
        <v>12182</v>
      </c>
      <c r="AT42" s="95"/>
      <c r="AU42" s="98">
        <v>16419.848261870513</v>
      </c>
      <c r="AV42" s="96">
        <v>-4.8537719414016633E-2</v>
      </c>
      <c r="AW42" s="98"/>
      <c r="AX42" s="100"/>
      <c r="AY42" s="95">
        <v>25781</v>
      </c>
      <c r="AZ42" s="95"/>
      <c r="BA42" s="98">
        <v>10624.178022463127</v>
      </c>
      <c r="BB42" s="96">
        <v>0.15922410487684502</v>
      </c>
      <c r="BC42" s="98"/>
      <c r="BD42" s="100"/>
      <c r="BE42" s="95">
        <v>10460</v>
      </c>
      <c r="BF42" s="95"/>
      <c r="BG42" s="98">
        <v>4001.8186117342962</v>
      </c>
      <c r="BH42" s="96">
        <v>0.17366921721881323</v>
      </c>
      <c r="BI42" s="98"/>
      <c r="BJ42" s="100"/>
      <c r="BK42" s="95">
        <v>7946</v>
      </c>
      <c r="BL42" s="95"/>
      <c r="BM42" s="98">
        <v>8278.400092025835</v>
      </c>
      <c r="BN42" s="96">
        <v>-6.806905140197439E-3</v>
      </c>
      <c r="BO42" s="101"/>
      <c r="BP42" s="90"/>
    </row>
    <row r="43" spans="1:68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</row>
  </sheetData>
  <mergeCells count="12">
    <mergeCell ref="BD2:BI2"/>
    <mergeCell ref="BJ2:BO2"/>
    <mergeCell ref="Z2:AE2"/>
    <mergeCell ref="AF2:AK2"/>
    <mergeCell ref="AL2:AQ2"/>
    <mergeCell ref="AR2:AW2"/>
    <mergeCell ref="AX2:BC2"/>
    <mergeCell ref="A2:A3"/>
    <mergeCell ref="B2:G2"/>
    <mergeCell ref="H2:M2"/>
    <mergeCell ref="N2:S2"/>
    <mergeCell ref="T2:Y2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G95"/>
  <sheetViews>
    <sheetView workbookViewId="0">
      <pane xSplit="2" ySplit="3" topLeftCell="V59" activePane="bottomRight" state="frozen"/>
      <selection pane="topRight" activeCell="C1" sqref="C1"/>
      <selection pane="bottomLeft" activeCell="A4" sqref="A4"/>
      <selection pane="bottomRight" activeCell="AI73" sqref="AI73"/>
    </sheetView>
  </sheetViews>
  <sheetFormatPr defaultRowHeight="14.4"/>
  <cols>
    <col min="1" max="2" width="9.109375" style="405" customWidth="1"/>
  </cols>
  <sheetData>
    <row r="1" spans="1:33" ht="15" thickBot="1">
      <c r="A1" s="405" t="s">
        <v>289</v>
      </c>
      <c r="K1" s="641"/>
      <c r="L1" s="641"/>
    </row>
    <row r="2" spans="1:33" ht="15" thickBot="1">
      <c r="A2" s="709" t="s">
        <v>320</v>
      </c>
      <c r="B2" s="710"/>
      <c r="C2" s="710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0"/>
      <c r="O2" s="710"/>
      <c r="P2" s="710"/>
      <c r="Q2" s="710"/>
      <c r="R2" s="710"/>
      <c r="S2" s="710"/>
      <c r="T2" s="710"/>
      <c r="U2" s="710"/>
      <c r="V2" s="710"/>
      <c r="W2" s="710"/>
      <c r="X2" s="710"/>
      <c r="Y2" s="710"/>
      <c r="Z2" s="710"/>
      <c r="AA2" s="710"/>
      <c r="AB2" s="710"/>
      <c r="AC2" s="710"/>
      <c r="AD2" s="710"/>
      <c r="AE2" s="710"/>
      <c r="AF2" s="711"/>
      <c r="AG2" s="429"/>
    </row>
    <row r="3" spans="1:33" ht="15" thickBot="1">
      <c r="A3" s="461"/>
      <c r="B3" s="462"/>
      <c r="C3" s="463" t="s">
        <v>179</v>
      </c>
      <c r="D3" s="464" t="s">
        <v>180</v>
      </c>
      <c r="E3" s="464" t="s">
        <v>181</v>
      </c>
      <c r="F3" s="464" t="s">
        <v>182</v>
      </c>
      <c r="G3" s="464" t="s">
        <v>183</v>
      </c>
      <c r="H3" s="464" t="s">
        <v>184</v>
      </c>
      <c r="I3" s="464" t="s">
        <v>185</v>
      </c>
      <c r="J3" s="464" t="s">
        <v>186</v>
      </c>
      <c r="K3" s="464" t="s">
        <v>187</v>
      </c>
      <c r="L3" s="464" t="s">
        <v>188</v>
      </c>
      <c r="M3" s="464" t="s">
        <v>189</v>
      </c>
      <c r="N3" s="464" t="s">
        <v>190</v>
      </c>
      <c r="O3" s="464" t="s">
        <v>191</v>
      </c>
      <c r="P3" s="464" t="s">
        <v>192</v>
      </c>
      <c r="Q3" s="464" t="s">
        <v>193</v>
      </c>
      <c r="R3" s="464" t="s">
        <v>194</v>
      </c>
      <c r="S3" s="464" t="s">
        <v>195</v>
      </c>
      <c r="T3" s="464" t="s">
        <v>196</v>
      </c>
      <c r="U3" s="464" t="s">
        <v>197</v>
      </c>
      <c r="V3" s="500" t="s">
        <v>198</v>
      </c>
      <c r="W3" s="500" t="s">
        <v>199</v>
      </c>
      <c r="X3" s="500" t="s">
        <v>200</v>
      </c>
      <c r="Y3" s="500" t="s">
        <v>201</v>
      </c>
      <c r="Z3" s="464" t="s">
        <v>202</v>
      </c>
      <c r="AA3" s="464" t="s">
        <v>203</v>
      </c>
      <c r="AB3" s="464" t="s">
        <v>204</v>
      </c>
      <c r="AC3" s="464" t="s">
        <v>205</v>
      </c>
      <c r="AD3" s="464" t="s">
        <v>206</v>
      </c>
      <c r="AE3" s="464" t="s">
        <v>207</v>
      </c>
      <c r="AF3" s="465" t="s">
        <v>208</v>
      </c>
      <c r="AG3" s="429"/>
    </row>
    <row r="4" spans="1:33">
      <c r="A4" s="712" t="s">
        <v>179</v>
      </c>
      <c r="B4" s="430" t="s">
        <v>209</v>
      </c>
      <c r="C4" s="431">
        <v>1</v>
      </c>
      <c r="D4" s="469" t="s">
        <v>210</v>
      </c>
      <c r="E4" s="432">
        <v>2.0497023085725583E-2</v>
      </c>
      <c r="F4" s="432">
        <v>8.966877074880901E-2</v>
      </c>
      <c r="G4" s="432">
        <v>-0.38888447850364516</v>
      </c>
      <c r="H4" s="432">
        <v>0.1767454419972917</v>
      </c>
      <c r="I4" s="432">
        <v>9.212659607365406E-2</v>
      </c>
      <c r="J4" s="432">
        <v>0.37880452171296308</v>
      </c>
      <c r="K4" s="432">
        <v>0.33164108788279795</v>
      </c>
      <c r="L4" s="432">
        <v>0.51859589881564283</v>
      </c>
      <c r="M4" s="432">
        <v>0.33453225802356679</v>
      </c>
      <c r="N4" s="432">
        <v>9.8173363004007391E-2</v>
      </c>
      <c r="O4" s="432">
        <v>0.38652895025560391</v>
      </c>
      <c r="P4" s="432">
        <v>0.43357725550326387</v>
      </c>
      <c r="Q4" s="432">
        <v>0.43611729340567584</v>
      </c>
      <c r="R4" s="432">
        <v>0.41092960194479261</v>
      </c>
      <c r="S4" s="432">
        <v>0.39805816620534207</v>
      </c>
      <c r="T4" s="432">
        <v>0.40975937768856674</v>
      </c>
      <c r="U4" s="495">
        <v>0.35738514135594918</v>
      </c>
      <c r="V4" s="501" t="s">
        <v>358</v>
      </c>
      <c r="W4" s="502">
        <v>0.41106415435263222</v>
      </c>
      <c r="X4" s="502">
        <v>-0.30669175505131646</v>
      </c>
      <c r="Y4" s="503">
        <v>-0.28945063732875276</v>
      </c>
      <c r="Z4" s="496">
        <v>-3.9819810920205208E-2</v>
      </c>
      <c r="AA4" s="432">
        <v>-0.33997679228388356</v>
      </c>
      <c r="AB4" s="432">
        <v>0.35360303007592025</v>
      </c>
      <c r="AC4" s="469" t="s">
        <v>322</v>
      </c>
      <c r="AD4" s="432">
        <v>0.21923947982351158</v>
      </c>
      <c r="AE4" s="432">
        <v>-0.1935080472685935</v>
      </c>
      <c r="AF4" s="433">
        <v>-4.8832521060728683E-2</v>
      </c>
      <c r="AG4" s="429"/>
    </row>
    <row r="5" spans="1:33">
      <c r="A5" s="705"/>
      <c r="B5" s="434" t="s">
        <v>211</v>
      </c>
      <c r="C5" s="435"/>
      <c r="D5" s="459">
        <v>2.806889866611483E-3</v>
      </c>
      <c r="E5" s="436">
        <v>0.95825842380876292</v>
      </c>
      <c r="F5" s="436">
        <v>0.81854783075683679</v>
      </c>
      <c r="G5" s="436">
        <v>0.30094203995202318</v>
      </c>
      <c r="H5" s="436">
        <v>0.64917918975116584</v>
      </c>
      <c r="I5" s="436">
        <v>0.813643581458943</v>
      </c>
      <c r="J5" s="436">
        <v>0.31472770216518198</v>
      </c>
      <c r="K5" s="436">
        <v>0.3832853528980702</v>
      </c>
      <c r="L5" s="436">
        <v>0.15258802404513019</v>
      </c>
      <c r="M5" s="436">
        <v>0.37889577585252088</v>
      </c>
      <c r="N5" s="436">
        <v>0.80160222027213379</v>
      </c>
      <c r="O5" s="436">
        <v>0.30413549720654276</v>
      </c>
      <c r="P5" s="436">
        <v>0.24365709251409126</v>
      </c>
      <c r="Q5" s="436">
        <v>0.24059302139752123</v>
      </c>
      <c r="R5" s="436">
        <v>0.27189415523755761</v>
      </c>
      <c r="S5" s="436">
        <v>0.2886692462948684</v>
      </c>
      <c r="T5" s="436">
        <v>0.27339767124783199</v>
      </c>
      <c r="U5" s="488">
        <v>0.34504788670436515</v>
      </c>
      <c r="V5" s="504">
        <v>3.1391524826151505E-2</v>
      </c>
      <c r="W5" s="505">
        <v>0.31167723641033557</v>
      </c>
      <c r="X5" s="505">
        <v>0.42213607154945865</v>
      </c>
      <c r="Y5" s="506">
        <v>0.44996865880603765</v>
      </c>
      <c r="Z5" s="481">
        <v>0.91898685891498577</v>
      </c>
      <c r="AA5" s="436">
        <v>0.40996020762959451</v>
      </c>
      <c r="AB5" s="436">
        <v>0.35054424329015604</v>
      </c>
      <c r="AC5" s="459">
        <v>2.1947388982581507E-2</v>
      </c>
      <c r="AD5" s="436">
        <v>0.60190847375886902</v>
      </c>
      <c r="AE5" s="436">
        <v>0.6461281374153871</v>
      </c>
      <c r="AF5" s="437">
        <v>0.90071667908669173</v>
      </c>
      <c r="AG5" s="429"/>
    </row>
    <row r="6" spans="1:33" ht="15" thickBot="1">
      <c r="A6" s="706"/>
      <c r="B6" s="438" t="s">
        <v>323</v>
      </c>
      <c r="C6" s="439">
        <v>9</v>
      </c>
      <c r="D6" s="460">
        <v>9</v>
      </c>
      <c r="E6" s="440">
        <v>9</v>
      </c>
      <c r="F6" s="440">
        <v>9</v>
      </c>
      <c r="G6" s="440">
        <v>9</v>
      </c>
      <c r="H6" s="440">
        <v>9</v>
      </c>
      <c r="I6" s="440">
        <v>9</v>
      </c>
      <c r="J6" s="440">
        <v>9</v>
      </c>
      <c r="K6" s="440">
        <v>9</v>
      </c>
      <c r="L6" s="440">
        <v>9</v>
      </c>
      <c r="M6" s="440">
        <v>9</v>
      </c>
      <c r="N6" s="440">
        <v>9</v>
      </c>
      <c r="O6" s="440">
        <v>9</v>
      </c>
      <c r="P6" s="440">
        <v>9</v>
      </c>
      <c r="Q6" s="440">
        <v>9</v>
      </c>
      <c r="R6" s="440">
        <v>9</v>
      </c>
      <c r="S6" s="483">
        <v>9</v>
      </c>
      <c r="T6" s="440">
        <v>9</v>
      </c>
      <c r="U6" s="479">
        <v>9</v>
      </c>
      <c r="V6" s="507">
        <v>8</v>
      </c>
      <c r="W6" s="508">
        <v>8</v>
      </c>
      <c r="X6" s="508">
        <v>9</v>
      </c>
      <c r="Y6" s="509">
        <v>9</v>
      </c>
      <c r="Z6" s="482">
        <v>9</v>
      </c>
      <c r="AA6" s="440">
        <v>8</v>
      </c>
      <c r="AB6" s="440">
        <v>9</v>
      </c>
      <c r="AC6" s="460">
        <v>7</v>
      </c>
      <c r="AD6" s="440">
        <v>8</v>
      </c>
      <c r="AE6" s="440">
        <v>8</v>
      </c>
      <c r="AF6" s="441">
        <v>9</v>
      </c>
      <c r="AG6" s="429"/>
    </row>
    <row r="7" spans="1:33">
      <c r="A7" s="704" t="s">
        <v>180</v>
      </c>
      <c r="B7" s="442" t="s">
        <v>209</v>
      </c>
      <c r="C7" s="443" t="s">
        <v>210</v>
      </c>
      <c r="D7" s="444">
        <v>1</v>
      </c>
      <c r="E7" s="445">
        <v>0.24145505743917373</v>
      </c>
      <c r="F7" s="445">
        <v>0.33182178694292452</v>
      </c>
      <c r="G7" s="466" t="s">
        <v>212</v>
      </c>
      <c r="H7" s="445">
        <v>0.33284902130527211</v>
      </c>
      <c r="I7" s="445">
        <v>0.33319608912690774</v>
      </c>
      <c r="J7" s="445">
        <v>0.63865758122500482</v>
      </c>
      <c r="K7" s="445">
        <v>0.64252227807275941</v>
      </c>
      <c r="L7" s="458" t="s">
        <v>324</v>
      </c>
      <c r="M7" s="445">
        <v>0.64319499210830089</v>
      </c>
      <c r="N7" s="445">
        <v>0.34267343031054043</v>
      </c>
      <c r="O7" s="470">
        <v>0.66590001492080009</v>
      </c>
      <c r="P7" s="458" t="s">
        <v>213</v>
      </c>
      <c r="Q7" s="458" t="s">
        <v>214</v>
      </c>
      <c r="R7" s="487">
        <v>0.62154159675663878</v>
      </c>
      <c r="S7" s="484" t="s">
        <v>356</v>
      </c>
      <c r="T7" s="480">
        <v>0.62018676192962729</v>
      </c>
      <c r="U7" s="490" t="s">
        <v>216</v>
      </c>
      <c r="V7" s="510" t="s">
        <v>359</v>
      </c>
      <c r="W7" s="474" t="s">
        <v>360</v>
      </c>
      <c r="X7" s="511">
        <v>-0.48896659113986929</v>
      </c>
      <c r="Y7" s="512">
        <v>-0.46800973685632674</v>
      </c>
      <c r="Z7" s="480">
        <v>0.15068388015630138</v>
      </c>
      <c r="AA7" s="445">
        <v>-0.38227724469999791</v>
      </c>
      <c r="AB7" s="445">
        <v>0.39862883924825954</v>
      </c>
      <c r="AC7" s="445">
        <v>0.70711455182419702</v>
      </c>
      <c r="AD7" s="445">
        <v>0.3024665879090403</v>
      </c>
      <c r="AE7" s="445">
        <v>-0.35322689104999422</v>
      </c>
      <c r="AF7" s="447">
        <v>0.10869486878519452</v>
      </c>
      <c r="AG7" s="429"/>
    </row>
    <row r="8" spans="1:33">
      <c r="A8" s="705"/>
      <c r="B8" s="434" t="s">
        <v>211</v>
      </c>
      <c r="C8" s="448">
        <v>2.806889866611483E-3</v>
      </c>
      <c r="D8" s="449"/>
      <c r="E8" s="436">
        <v>0.53138700008918638</v>
      </c>
      <c r="F8" s="436">
        <v>0.38301030698221905</v>
      </c>
      <c r="G8" s="467">
        <v>4.6390104948812252E-2</v>
      </c>
      <c r="H8" s="436">
        <v>0.38144849279708282</v>
      </c>
      <c r="I8" s="436">
        <v>0.38092148619325039</v>
      </c>
      <c r="J8" s="436">
        <v>6.411743707556726E-2</v>
      </c>
      <c r="K8" s="436">
        <v>6.2015480524807189E-2</v>
      </c>
      <c r="L8" s="459">
        <v>2.687802324164773E-2</v>
      </c>
      <c r="M8" s="436">
        <v>6.1654102666210804E-2</v>
      </c>
      <c r="N8" s="436">
        <v>0.36666375899133485</v>
      </c>
      <c r="O8" s="459">
        <v>5.0227348886650702E-2</v>
      </c>
      <c r="P8" s="459">
        <v>3.873586976936403E-2</v>
      </c>
      <c r="Q8" s="459">
        <v>2.8329663419753404E-2</v>
      </c>
      <c r="R8" s="488">
        <v>7.3962584777115259E-2</v>
      </c>
      <c r="S8" s="485">
        <v>4.382769527064459E-2</v>
      </c>
      <c r="T8" s="481">
        <v>7.4779675536474119E-2</v>
      </c>
      <c r="U8" s="491">
        <v>4.6637795006361192E-2</v>
      </c>
      <c r="V8" s="504">
        <v>3.7699646790325453E-3</v>
      </c>
      <c r="W8" s="475">
        <v>3.8823678447199812E-2</v>
      </c>
      <c r="X8" s="505">
        <v>0.18162145575410069</v>
      </c>
      <c r="Y8" s="506">
        <v>0.20390866150969078</v>
      </c>
      <c r="Z8" s="481">
        <v>0.69877843696846131</v>
      </c>
      <c r="AA8" s="436">
        <v>0.34999927463426345</v>
      </c>
      <c r="AB8" s="436">
        <v>0.28791446062914733</v>
      </c>
      <c r="AC8" s="436">
        <v>7.5582154477252347E-2</v>
      </c>
      <c r="AD8" s="436">
        <v>0.46651515201112215</v>
      </c>
      <c r="AE8" s="436">
        <v>0.39072733706025664</v>
      </c>
      <c r="AF8" s="437">
        <v>0.7807371551399751</v>
      </c>
      <c r="AG8" s="429"/>
    </row>
    <row r="9" spans="1:33" ht="15" thickBot="1">
      <c r="A9" s="706"/>
      <c r="B9" s="438" t="s">
        <v>323</v>
      </c>
      <c r="C9" s="439">
        <v>9</v>
      </c>
      <c r="D9" s="440">
        <v>9</v>
      </c>
      <c r="E9" s="440">
        <v>9</v>
      </c>
      <c r="F9" s="483">
        <v>9</v>
      </c>
      <c r="G9" s="468">
        <v>9</v>
      </c>
      <c r="H9" s="440">
        <v>9</v>
      </c>
      <c r="I9" s="483">
        <v>9</v>
      </c>
      <c r="J9" s="440">
        <v>9</v>
      </c>
      <c r="K9" s="440">
        <v>9</v>
      </c>
      <c r="L9" s="460">
        <v>9</v>
      </c>
      <c r="M9" s="440">
        <v>9</v>
      </c>
      <c r="N9" s="483">
        <v>9</v>
      </c>
      <c r="O9" s="460">
        <v>9</v>
      </c>
      <c r="P9" s="460">
        <v>9</v>
      </c>
      <c r="Q9" s="460">
        <v>9</v>
      </c>
      <c r="R9" s="479">
        <v>9</v>
      </c>
      <c r="S9" s="493">
        <v>9</v>
      </c>
      <c r="T9" s="482">
        <v>9</v>
      </c>
      <c r="U9" s="492">
        <v>9</v>
      </c>
      <c r="V9" s="507">
        <v>8</v>
      </c>
      <c r="W9" s="476">
        <v>8</v>
      </c>
      <c r="X9" s="508">
        <v>9</v>
      </c>
      <c r="Y9" s="509">
        <v>9</v>
      </c>
      <c r="Z9" s="482">
        <v>9</v>
      </c>
      <c r="AA9" s="440">
        <v>8</v>
      </c>
      <c r="AB9" s="440">
        <v>9</v>
      </c>
      <c r="AC9" s="440">
        <v>7</v>
      </c>
      <c r="AD9" s="440">
        <v>8</v>
      </c>
      <c r="AE9" s="440">
        <v>8</v>
      </c>
      <c r="AF9" s="441">
        <v>9</v>
      </c>
      <c r="AG9" s="429"/>
    </row>
    <row r="10" spans="1:33">
      <c r="A10" s="704" t="s">
        <v>181</v>
      </c>
      <c r="B10" s="442" t="s">
        <v>209</v>
      </c>
      <c r="C10" s="450">
        <v>2.0497023085725583E-2</v>
      </c>
      <c r="D10" s="445">
        <v>0.24145505743917373</v>
      </c>
      <c r="E10" s="477">
        <v>1</v>
      </c>
      <c r="F10" s="484" t="s">
        <v>353</v>
      </c>
      <c r="G10" s="480">
        <v>-0.52050918160244541</v>
      </c>
      <c r="H10" s="487">
        <v>0.57945608833917839</v>
      </c>
      <c r="I10" s="484" t="s">
        <v>354</v>
      </c>
      <c r="J10" s="480">
        <v>0.54828402192239833</v>
      </c>
      <c r="K10" s="445">
        <v>0.51566695085756786</v>
      </c>
      <c r="L10" s="445">
        <v>0.35891155725510637</v>
      </c>
      <c r="M10" s="487">
        <v>0.53368566907484238</v>
      </c>
      <c r="N10" s="484" t="s">
        <v>355</v>
      </c>
      <c r="O10" s="480">
        <v>0.59607808325432121</v>
      </c>
      <c r="P10" s="445">
        <v>0.4084828340786183</v>
      </c>
      <c r="Q10" s="445">
        <v>0.44626182110741069</v>
      </c>
      <c r="R10" s="490" t="s">
        <v>330</v>
      </c>
      <c r="S10" s="494" t="s">
        <v>357</v>
      </c>
      <c r="T10" s="480">
        <v>0.36123682411033886</v>
      </c>
      <c r="U10" s="487">
        <v>0.47358592238418301</v>
      </c>
      <c r="V10" s="513">
        <v>-0.29291449318022067</v>
      </c>
      <c r="W10" s="511">
        <v>-8.3960633961686612E-2</v>
      </c>
      <c r="X10" s="511">
        <v>3.379527934575465E-3</v>
      </c>
      <c r="Y10" s="512">
        <v>-0.28361254877081821</v>
      </c>
      <c r="Z10" s="497" t="s">
        <v>332</v>
      </c>
      <c r="AA10" s="445">
        <v>-0.54471732654642646</v>
      </c>
      <c r="AB10" s="445">
        <v>0.66090698618748533</v>
      </c>
      <c r="AC10" s="445">
        <v>0.70379353139089629</v>
      </c>
      <c r="AD10" s="458" t="s">
        <v>333</v>
      </c>
      <c r="AE10" s="445">
        <v>-0.22079822599536589</v>
      </c>
      <c r="AF10" s="471" t="s">
        <v>334</v>
      </c>
      <c r="AG10" s="429"/>
    </row>
    <row r="11" spans="1:33">
      <c r="A11" s="705"/>
      <c r="B11" s="434" t="s">
        <v>211</v>
      </c>
      <c r="C11" s="448">
        <v>0.95825842380876292</v>
      </c>
      <c r="D11" s="436">
        <v>0.53138700008918638</v>
      </c>
      <c r="E11" s="478"/>
      <c r="F11" s="485">
        <v>6.9132277191951792E-3</v>
      </c>
      <c r="G11" s="481">
        <v>0.15081296268125405</v>
      </c>
      <c r="H11" s="488">
        <v>0.10200203870411376</v>
      </c>
      <c r="I11" s="485">
        <v>6.3095576176837448E-3</v>
      </c>
      <c r="J11" s="481">
        <v>0.12640196331297546</v>
      </c>
      <c r="K11" s="436">
        <v>0.15532879172452904</v>
      </c>
      <c r="L11" s="436">
        <v>0.34284162245008581</v>
      </c>
      <c r="M11" s="488">
        <v>0.13891618990944751</v>
      </c>
      <c r="N11" s="485">
        <v>5.9923592587324001E-3</v>
      </c>
      <c r="O11" s="481">
        <v>9.0264982692010651E-2</v>
      </c>
      <c r="P11" s="436">
        <v>0.27504273480000768</v>
      </c>
      <c r="Q11" s="436">
        <v>0.22856420751722645</v>
      </c>
      <c r="R11" s="491">
        <v>3.4916951021412838E-2</v>
      </c>
      <c r="S11" s="485">
        <v>2.2072505410383466E-2</v>
      </c>
      <c r="T11" s="481">
        <v>0.3394940255591401</v>
      </c>
      <c r="U11" s="488">
        <v>0.1978370596945474</v>
      </c>
      <c r="V11" s="514">
        <v>0.48139139862286839</v>
      </c>
      <c r="W11" s="505">
        <v>0.84331208556102766</v>
      </c>
      <c r="X11" s="505">
        <v>0.99311534775202226</v>
      </c>
      <c r="Y11" s="506">
        <v>0.45956899247909899</v>
      </c>
      <c r="Z11" s="498">
        <v>1.5205335788010057E-2</v>
      </c>
      <c r="AA11" s="436">
        <v>0.16270456500374253</v>
      </c>
      <c r="AB11" s="436">
        <v>5.2613333581247868E-2</v>
      </c>
      <c r="AC11" s="436">
        <v>7.7589444031876995E-2</v>
      </c>
      <c r="AD11" s="459">
        <v>2.8529504303463887E-2</v>
      </c>
      <c r="AE11" s="436">
        <v>0.59926193779099346</v>
      </c>
      <c r="AF11" s="472">
        <v>7.0140612934848842E-3</v>
      </c>
      <c r="AG11" s="429"/>
    </row>
    <row r="12" spans="1:33" ht="15" thickBot="1">
      <c r="A12" s="706"/>
      <c r="B12" s="438" t="s">
        <v>323</v>
      </c>
      <c r="C12" s="439">
        <v>9</v>
      </c>
      <c r="D12" s="440">
        <v>9</v>
      </c>
      <c r="E12" s="479">
        <v>9</v>
      </c>
      <c r="F12" s="486">
        <v>9</v>
      </c>
      <c r="G12" s="482">
        <v>9</v>
      </c>
      <c r="H12" s="479">
        <v>9</v>
      </c>
      <c r="I12" s="486">
        <v>9</v>
      </c>
      <c r="J12" s="482">
        <v>9</v>
      </c>
      <c r="K12" s="440">
        <v>9</v>
      </c>
      <c r="L12" s="440">
        <v>9</v>
      </c>
      <c r="M12" s="479">
        <v>9</v>
      </c>
      <c r="N12" s="486">
        <v>9</v>
      </c>
      <c r="O12" s="482">
        <v>9</v>
      </c>
      <c r="P12" s="440">
        <v>9</v>
      </c>
      <c r="Q12" s="440">
        <v>9</v>
      </c>
      <c r="R12" s="492">
        <v>9</v>
      </c>
      <c r="S12" s="486">
        <v>9</v>
      </c>
      <c r="T12" s="482">
        <v>9</v>
      </c>
      <c r="U12" s="479">
        <v>9</v>
      </c>
      <c r="V12" s="515">
        <v>8</v>
      </c>
      <c r="W12" s="516">
        <v>8</v>
      </c>
      <c r="X12" s="516">
        <v>9</v>
      </c>
      <c r="Y12" s="517">
        <v>9</v>
      </c>
      <c r="Z12" s="499">
        <v>9</v>
      </c>
      <c r="AA12" s="440">
        <v>8</v>
      </c>
      <c r="AB12" s="440">
        <v>9</v>
      </c>
      <c r="AC12" s="440">
        <v>7</v>
      </c>
      <c r="AD12" s="460">
        <v>8</v>
      </c>
      <c r="AE12" s="440">
        <v>8</v>
      </c>
      <c r="AF12" s="473">
        <v>9</v>
      </c>
      <c r="AG12" s="429"/>
    </row>
    <row r="13" spans="1:33">
      <c r="A13" s="704" t="s">
        <v>182</v>
      </c>
      <c r="B13" s="442" t="s">
        <v>209</v>
      </c>
      <c r="C13" s="450">
        <v>8.966877074880901E-2</v>
      </c>
      <c r="D13" s="445">
        <v>0.33182178694292452</v>
      </c>
      <c r="E13" s="446" t="s">
        <v>327</v>
      </c>
      <c r="F13" s="483">
        <v>1</v>
      </c>
      <c r="G13" s="445">
        <v>-0.55023451167814286</v>
      </c>
      <c r="H13" s="445">
        <v>0.42787376861445542</v>
      </c>
      <c r="I13" s="489" t="s">
        <v>217</v>
      </c>
      <c r="J13" s="446" t="s">
        <v>218</v>
      </c>
      <c r="K13" s="445">
        <v>0.50093619681594148</v>
      </c>
      <c r="L13" s="445">
        <v>0.27253389971650333</v>
      </c>
      <c r="M13" s="445">
        <v>0.53317325041746766</v>
      </c>
      <c r="N13" s="489" t="s">
        <v>219</v>
      </c>
      <c r="O13" s="445">
        <v>0.49828596161359201</v>
      </c>
      <c r="P13" s="445">
        <v>0.56790469052907044</v>
      </c>
      <c r="Q13" s="445">
        <v>0.5641043302247154</v>
      </c>
      <c r="R13" s="445">
        <v>0.54050431445591851</v>
      </c>
      <c r="S13" s="489" t="s">
        <v>220</v>
      </c>
      <c r="T13" s="445">
        <v>0.31450498171086527</v>
      </c>
      <c r="U13" s="445">
        <v>0.4859742416407038</v>
      </c>
      <c r="V13" s="436">
        <v>-0.15737896402825641</v>
      </c>
      <c r="W13" s="436">
        <v>-0.18064395108944592</v>
      </c>
      <c r="X13" s="436">
        <v>-0.24732819871408829</v>
      </c>
      <c r="Y13" s="436">
        <v>-0.57107411408408171</v>
      </c>
      <c r="Z13" s="445">
        <v>0.44285289654535431</v>
      </c>
      <c r="AA13" s="446" t="s">
        <v>335</v>
      </c>
      <c r="AB13" s="445">
        <v>0.30986615544377905</v>
      </c>
      <c r="AC13" s="445">
        <v>0.66685420772063553</v>
      </c>
      <c r="AD13" s="445">
        <v>0.65474582507191526</v>
      </c>
      <c r="AE13" s="445">
        <v>-0.54419781372762221</v>
      </c>
      <c r="AF13" s="447">
        <v>0.40406982739290254</v>
      </c>
      <c r="AG13" s="429"/>
    </row>
    <row r="14" spans="1:33">
      <c r="A14" s="705"/>
      <c r="B14" s="434" t="s">
        <v>211</v>
      </c>
      <c r="C14" s="448">
        <v>0.81854783075683679</v>
      </c>
      <c r="D14" s="436">
        <v>0.38301030698221905</v>
      </c>
      <c r="E14" s="436">
        <v>6.9132277191951792E-3</v>
      </c>
      <c r="F14" s="449"/>
      <c r="G14" s="436">
        <v>0.1247827607065127</v>
      </c>
      <c r="H14" s="436">
        <v>0.2506131716048644</v>
      </c>
      <c r="I14" s="436">
        <v>1.385417087610361E-14</v>
      </c>
      <c r="J14" s="436">
        <v>3.6637125940307602E-2</v>
      </c>
      <c r="K14" s="436">
        <v>0.16954303620492703</v>
      </c>
      <c r="L14" s="436">
        <v>0.47802467506961999</v>
      </c>
      <c r="M14" s="436">
        <v>0.13936815806014735</v>
      </c>
      <c r="N14" s="436">
        <v>8.2111310847437589E-11</v>
      </c>
      <c r="O14" s="436">
        <v>0.17217651807000556</v>
      </c>
      <c r="P14" s="436">
        <v>0.11067770298369982</v>
      </c>
      <c r="Q14" s="436">
        <v>0.11362586422401252</v>
      </c>
      <c r="R14" s="436">
        <v>0.13298405591751261</v>
      </c>
      <c r="S14" s="436">
        <v>3.9104356978923324E-2</v>
      </c>
      <c r="T14" s="436">
        <v>0.40978481353056906</v>
      </c>
      <c r="U14" s="436">
        <v>0.18471502995457781</v>
      </c>
      <c r="V14" s="436">
        <v>0.70975071770675557</v>
      </c>
      <c r="W14" s="436">
        <v>0.66858897661237648</v>
      </c>
      <c r="X14" s="436">
        <v>0.52112971404756625</v>
      </c>
      <c r="Y14" s="436">
        <v>0.10825462963896808</v>
      </c>
      <c r="Z14" s="436">
        <v>0.23256901985902048</v>
      </c>
      <c r="AA14" s="436">
        <v>4.265874631067177E-2</v>
      </c>
      <c r="AB14" s="436">
        <v>0.41709794031504122</v>
      </c>
      <c r="AC14" s="436">
        <v>0.10180768659699485</v>
      </c>
      <c r="AD14" s="436">
        <v>7.8084340285215534E-2</v>
      </c>
      <c r="AE14" s="436">
        <v>0.16318674275500678</v>
      </c>
      <c r="AF14" s="437">
        <v>0.28076939484632663</v>
      </c>
      <c r="AG14" s="429"/>
    </row>
    <row r="15" spans="1:33">
      <c r="A15" s="706"/>
      <c r="B15" s="438" t="s">
        <v>323</v>
      </c>
      <c r="C15" s="439">
        <v>9</v>
      </c>
      <c r="D15" s="440">
        <v>9</v>
      </c>
      <c r="E15" s="440">
        <v>9</v>
      </c>
      <c r="F15" s="440">
        <v>9</v>
      </c>
      <c r="G15" s="440">
        <v>9</v>
      </c>
      <c r="H15" s="440">
        <v>9</v>
      </c>
      <c r="I15" s="440">
        <v>9</v>
      </c>
      <c r="J15" s="440">
        <v>9</v>
      </c>
      <c r="K15" s="440">
        <v>9</v>
      </c>
      <c r="L15" s="440">
        <v>9</v>
      </c>
      <c r="M15" s="440">
        <v>9</v>
      </c>
      <c r="N15" s="440">
        <v>9</v>
      </c>
      <c r="O15" s="440">
        <v>9</v>
      </c>
      <c r="P15" s="440">
        <v>9</v>
      </c>
      <c r="Q15" s="440">
        <v>9</v>
      </c>
      <c r="R15" s="440">
        <v>9</v>
      </c>
      <c r="S15" s="440">
        <v>9</v>
      </c>
      <c r="T15" s="440">
        <v>9</v>
      </c>
      <c r="U15" s="440">
        <v>9</v>
      </c>
      <c r="V15" s="440">
        <v>8</v>
      </c>
      <c r="W15" s="440">
        <v>8</v>
      </c>
      <c r="X15" s="440">
        <v>9</v>
      </c>
      <c r="Y15" s="440">
        <v>9</v>
      </c>
      <c r="Z15" s="440">
        <v>9</v>
      </c>
      <c r="AA15" s="440">
        <v>8</v>
      </c>
      <c r="AB15" s="440">
        <v>9</v>
      </c>
      <c r="AC15" s="440">
        <v>7</v>
      </c>
      <c r="AD15" s="440">
        <v>8</v>
      </c>
      <c r="AE15" s="440">
        <v>8</v>
      </c>
      <c r="AF15" s="441">
        <v>9</v>
      </c>
      <c r="AG15" s="429"/>
    </row>
    <row r="16" spans="1:33">
      <c r="A16" s="704" t="s">
        <v>183</v>
      </c>
      <c r="B16" s="442" t="s">
        <v>209</v>
      </c>
      <c r="C16" s="450">
        <v>-0.38888447850364516</v>
      </c>
      <c r="D16" s="446" t="s">
        <v>212</v>
      </c>
      <c r="E16" s="445">
        <v>-0.52050918160244541</v>
      </c>
      <c r="F16" s="445">
        <v>-0.55023451167814286</v>
      </c>
      <c r="G16" s="444">
        <v>1</v>
      </c>
      <c r="H16" s="445">
        <v>-0.33311159963167203</v>
      </c>
      <c r="I16" s="445">
        <v>-0.54836084913715433</v>
      </c>
      <c r="J16" s="446" t="s">
        <v>221</v>
      </c>
      <c r="K16" s="446" t="s">
        <v>222</v>
      </c>
      <c r="L16" s="446" t="s">
        <v>336</v>
      </c>
      <c r="M16" s="446" t="s">
        <v>223</v>
      </c>
      <c r="N16" s="445">
        <v>-0.57929558613392851</v>
      </c>
      <c r="O16" s="446" t="s">
        <v>224</v>
      </c>
      <c r="P16" s="446" t="s">
        <v>225</v>
      </c>
      <c r="Q16" s="446" t="s">
        <v>226</v>
      </c>
      <c r="R16" s="446" t="s">
        <v>225</v>
      </c>
      <c r="S16" s="446" t="s">
        <v>227</v>
      </c>
      <c r="T16" s="446" t="s">
        <v>228</v>
      </c>
      <c r="U16" s="446" t="s">
        <v>229</v>
      </c>
      <c r="V16" s="445">
        <v>0.21500012421081771</v>
      </c>
      <c r="W16" s="445">
        <v>5.8849238060028182E-2</v>
      </c>
      <c r="X16" s="445">
        <v>0.19191501912909137</v>
      </c>
      <c r="Y16" s="445">
        <v>0.354511886374963</v>
      </c>
      <c r="Z16" s="445">
        <v>-9.8229662818162033E-2</v>
      </c>
      <c r="AA16" s="445">
        <v>0.62834832574499111</v>
      </c>
      <c r="AB16" s="445">
        <v>-0.34573445583872492</v>
      </c>
      <c r="AC16" s="445">
        <v>-0.44723737691001914</v>
      </c>
      <c r="AD16" s="445">
        <v>-0.44387358878142019</v>
      </c>
      <c r="AE16" s="445">
        <v>0.54720605988080329</v>
      </c>
      <c r="AF16" s="447">
        <v>-0.18497922066866893</v>
      </c>
      <c r="AG16" s="429"/>
    </row>
    <row r="17" spans="1:33">
      <c r="A17" s="705"/>
      <c r="B17" s="434" t="s">
        <v>211</v>
      </c>
      <c r="C17" s="448">
        <v>0.30094203995202318</v>
      </c>
      <c r="D17" s="436">
        <v>4.6390104948812252E-2</v>
      </c>
      <c r="E17" s="436">
        <v>0.15081296268125405</v>
      </c>
      <c r="F17" s="436">
        <v>0.1247827607065127</v>
      </c>
      <c r="G17" s="449"/>
      <c r="H17" s="436">
        <v>0.38104974807856462</v>
      </c>
      <c r="I17" s="436">
        <v>0.12633795004413531</v>
      </c>
      <c r="J17" s="436">
        <v>5.6794528509057922E-4</v>
      </c>
      <c r="K17" s="436">
        <v>4.7271510310793502E-6</v>
      </c>
      <c r="L17" s="436">
        <v>5.8756719324182267E-3</v>
      </c>
      <c r="M17" s="436">
        <v>3.7682332306093049E-6</v>
      </c>
      <c r="N17" s="436">
        <v>0.10211965307055174</v>
      </c>
      <c r="O17" s="436">
        <v>6.5934949147559638E-3</v>
      </c>
      <c r="P17" s="436">
        <v>1.219842034669761E-3</v>
      </c>
      <c r="Q17" s="436">
        <v>5.9248833954643725E-4</v>
      </c>
      <c r="R17" s="436">
        <v>1.2263184263946929E-3</v>
      </c>
      <c r="S17" s="436">
        <v>2.8194096383760679E-3</v>
      </c>
      <c r="T17" s="436">
        <v>9.2886022505324992E-3</v>
      </c>
      <c r="U17" s="436">
        <v>6.4177739262220808E-5</v>
      </c>
      <c r="V17" s="436">
        <v>0.60912548136910605</v>
      </c>
      <c r="W17" s="436">
        <v>0.88991217471436213</v>
      </c>
      <c r="X17" s="436">
        <v>0.62083576980324173</v>
      </c>
      <c r="Y17" s="436">
        <v>0.34921958845661649</v>
      </c>
      <c r="Z17" s="436">
        <v>0.80149027238214743</v>
      </c>
      <c r="AA17" s="436">
        <v>9.5222697972815531E-2</v>
      </c>
      <c r="AB17" s="436">
        <v>0.36211407330999956</v>
      </c>
      <c r="AC17" s="436">
        <v>0.31434374995956527</v>
      </c>
      <c r="AD17" s="436">
        <v>0.27059265957632239</v>
      </c>
      <c r="AE17" s="436">
        <v>0.16040544315560482</v>
      </c>
      <c r="AF17" s="437">
        <v>0.6337439276243696</v>
      </c>
      <c r="AG17" s="429"/>
    </row>
    <row r="18" spans="1:33">
      <c r="A18" s="706"/>
      <c r="B18" s="438" t="s">
        <v>323</v>
      </c>
      <c r="C18" s="439">
        <v>9</v>
      </c>
      <c r="D18" s="440">
        <v>9</v>
      </c>
      <c r="E18" s="440">
        <v>9</v>
      </c>
      <c r="F18" s="440">
        <v>9</v>
      </c>
      <c r="G18" s="440">
        <v>9</v>
      </c>
      <c r="H18" s="440">
        <v>9</v>
      </c>
      <c r="I18" s="440">
        <v>9</v>
      </c>
      <c r="J18" s="440">
        <v>9</v>
      </c>
      <c r="K18" s="440">
        <v>9</v>
      </c>
      <c r="L18" s="440">
        <v>9</v>
      </c>
      <c r="M18" s="440">
        <v>9</v>
      </c>
      <c r="N18" s="440">
        <v>9</v>
      </c>
      <c r="O18" s="440">
        <v>9</v>
      </c>
      <c r="P18" s="440">
        <v>9</v>
      </c>
      <c r="Q18" s="440">
        <v>9</v>
      </c>
      <c r="R18" s="440">
        <v>9</v>
      </c>
      <c r="S18" s="440">
        <v>9</v>
      </c>
      <c r="T18" s="440">
        <v>9</v>
      </c>
      <c r="U18" s="440">
        <v>9</v>
      </c>
      <c r="V18" s="440">
        <v>8</v>
      </c>
      <c r="W18" s="440">
        <v>8</v>
      </c>
      <c r="X18" s="440">
        <v>9</v>
      </c>
      <c r="Y18" s="440">
        <v>9</v>
      </c>
      <c r="Z18" s="440">
        <v>9</v>
      </c>
      <c r="AA18" s="440">
        <v>8</v>
      </c>
      <c r="AB18" s="440">
        <v>9</v>
      </c>
      <c r="AC18" s="440">
        <v>7</v>
      </c>
      <c r="AD18" s="440">
        <v>8</v>
      </c>
      <c r="AE18" s="440">
        <v>8</v>
      </c>
      <c r="AF18" s="441">
        <v>9</v>
      </c>
      <c r="AG18" s="429"/>
    </row>
    <row r="19" spans="1:33">
      <c r="A19" s="704" t="s">
        <v>184</v>
      </c>
      <c r="B19" s="442" t="s">
        <v>209</v>
      </c>
      <c r="C19" s="450">
        <v>0.1767454419972917</v>
      </c>
      <c r="D19" s="445">
        <v>0.33284902130527211</v>
      </c>
      <c r="E19" s="445">
        <v>0.57945608833917839</v>
      </c>
      <c r="F19" s="445">
        <v>0.42787376861445542</v>
      </c>
      <c r="G19" s="445">
        <v>-0.33311159963167203</v>
      </c>
      <c r="H19" s="444">
        <v>1</v>
      </c>
      <c r="I19" s="445">
        <v>0.4316215124181641</v>
      </c>
      <c r="J19" s="445">
        <v>0.25410601569356561</v>
      </c>
      <c r="K19" s="445">
        <v>0.36480753441889474</v>
      </c>
      <c r="L19" s="445">
        <v>0.24511397740762036</v>
      </c>
      <c r="M19" s="445">
        <v>0.35592056842250158</v>
      </c>
      <c r="N19" s="445">
        <v>0.42581533440676234</v>
      </c>
      <c r="O19" s="445">
        <v>0.24773601657403913</v>
      </c>
      <c r="P19" s="445">
        <v>0.22847880695109923</v>
      </c>
      <c r="Q19" s="445">
        <v>0.23298487625957187</v>
      </c>
      <c r="R19" s="445">
        <v>0.39554538594689775</v>
      </c>
      <c r="S19" s="445">
        <v>0.40185236902097188</v>
      </c>
      <c r="T19" s="445">
        <v>0.56037148746571519</v>
      </c>
      <c r="U19" s="445">
        <v>0.25907441413558818</v>
      </c>
      <c r="V19" s="445">
        <v>-0.51003622179442309</v>
      </c>
      <c r="W19" s="445">
        <v>0.3294145967917263</v>
      </c>
      <c r="X19" s="445">
        <v>0.31059031343053894</v>
      </c>
      <c r="Y19" s="445">
        <v>0.23681700902002606</v>
      </c>
      <c r="Z19" s="445">
        <v>0.50842268647789379</v>
      </c>
      <c r="AA19" s="445">
        <v>0.10731693182484638</v>
      </c>
      <c r="AB19" s="445">
        <v>0.44223221321049888</v>
      </c>
      <c r="AC19" s="445">
        <v>0.52978846374631416</v>
      </c>
      <c r="AD19" s="445">
        <v>0.50813235101372323</v>
      </c>
      <c r="AE19" s="445">
        <v>0.47256859268798906</v>
      </c>
      <c r="AF19" s="447">
        <v>0.53715483400240749</v>
      </c>
      <c r="AG19" s="429"/>
    </row>
    <row r="20" spans="1:33">
      <c r="A20" s="705"/>
      <c r="B20" s="434" t="s">
        <v>211</v>
      </c>
      <c r="C20" s="448">
        <v>0.64917918975116584</v>
      </c>
      <c r="D20" s="436">
        <v>0.38144849279708282</v>
      </c>
      <c r="E20" s="436">
        <v>0.10200203870411376</v>
      </c>
      <c r="F20" s="436">
        <v>0.2506131716048644</v>
      </c>
      <c r="G20" s="436">
        <v>0.38104974807856462</v>
      </c>
      <c r="H20" s="449"/>
      <c r="I20" s="436">
        <v>0.24603053209486125</v>
      </c>
      <c r="J20" s="436">
        <v>0.50939077995837934</v>
      </c>
      <c r="K20" s="436">
        <v>0.33438483526330248</v>
      </c>
      <c r="L20" s="436">
        <v>0.524987591642609</v>
      </c>
      <c r="M20" s="436">
        <v>0.34717125954340028</v>
      </c>
      <c r="N20" s="436">
        <v>0.2531494075443862</v>
      </c>
      <c r="O20" s="436">
        <v>0.5204203885149068</v>
      </c>
      <c r="P20" s="436">
        <v>0.55432232329371622</v>
      </c>
      <c r="Q20" s="436">
        <v>0.54631606975854263</v>
      </c>
      <c r="R20" s="436">
        <v>0.29200482656626625</v>
      </c>
      <c r="S20" s="436">
        <v>0.28367011612897941</v>
      </c>
      <c r="T20" s="436">
        <v>0.11656712692990512</v>
      </c>
      <c r="U20" s="436">
        <v>0.5008538936110507</v>
      </c>
      <c r="V20" s="436">
        <v>0.19658812426754063</v>
      </c>
      <c r="W20" s="436">
        <v>0.42557563451494307</v>
      </c>
      <c r="X20" s="436">
        <v>0.41595244238489792</v>
      </c>
      <c r="Y20" s="436">
        <v>0.53954208897451494</v>
      </c>
      <c r="Z20" s="436">
        <v>0.16222938314201543</v>
      </c>
      <c r="AA20" s="436">
        <v>0.8003203660682745</v>
      </c>
      <c r="AB20" s="436">
        <v>0.23330226814893312</v>
      </c>
      <c r="AC20" s="436">
        <v>0.22131458585989375</v>
      </c>
      <c r="AD20" s="436">
        <v>0.19854732753034185</v>
      </c>
      <c r="AE20" s="436">
        <v>0.23701401483371373</v>
      </c>
      <c r="AF20" s="437">
        <v>0.13587898418474456</v>
      </c>
      <c r="AG20" s="429"/>
    </row>
    <row r="21" spans="1:33">
      <c r="A21" s="706"/>
      <c r="B21" s="438" t="s">
        <v>323</v>
      </c>
      <c r="C21" s="439">
        <v>9</v>
      </c>
      <c r="D21" s="440">
        <v>9</v>
      </c>
      <c r="E21" s="440">
        <v>9</v>
      </c>
      <c r="F21" s="440">
        <v>9</v>
      </c>
      <c r="G21" s="440">
        <v>9</v>
      </c>
      <c r="H21" s="440">
        <v>9</v>
      </c>
      <c r="I21" s="440">
        <v>9</v>
      </c>
      <c r="J21" s="440">
        <v>9</v>
      </c>
      <c r="K21" s="440">
        <v>9</v>
      </c>
      <c r="L21" s="440">
        <v>9</v>
      </c>
      <c r="M21" s="440">
        <v>9</v>
      </c>
      <c r="N21" s="440">
        <v>9</v>
      </c>
      <c r="O21" s="440">
        <v>9</v>
      </c>
      <c r="P21" s="440">
        <v>9</v>
      </c>
      <c r="Q21" s="440">
        <v>9</v>
      </c>
      <c r="R21" s="440">
        <v>9</v>
      </c>
      <c r="S21" s="440">
        <v>9</v>
      </c>
      <c r="T21" s="440">
        <v>9</v>
      </c>
      <c r="U21" s="440">
        <v>9</v>
      </c>
      <c r="V21" s="440">
        <v>8</v>
      </c>
      <c r="W21" s="440">
        <v>8</v>
      </c>
      <c r="X21" s="440">
        <v>9</v>
      </c>
      <c r="Y21" s="440">
        <v>9</v>
      </c>
      <c r="Z21" s="440">
        <v>9</v>
      </c>
      <c r="AA21" s="440">
        <v>8</v>
      </c>
      <c r="AB21" s="440">
        <v>9</v>
      </c>
      <c r="AC21" s="440">
        <v>7</v>
      </c>
      <c r="AD21" s="440">
        <v>8</v>
      </c>
      <c r="AE21" s="440">
        <v>8</v>
      </c>
      <c r="AF21" s="441">
        <v>9</v>
      </c>
      <c r="AG21" s="429"/>
    </row>
    <row r="22" spans="1:33">
      <c r="A22" s="704" t="s">
        <v>185</v>
      </c>
      <c r="B22" s="442" t="s">
        <v>209</v>
      </c>
      <c r="C22" s="450">
        <v>9.212659607365406E-2</v>
      </c>
      <c r="D22" s="445">
        <v>0.33319608912690774</v>
      </c>
      <c r="E22" s="446" t="s">
        <v>328</v>
      </c>
      <c r="F22" s="446" t="s">
        <v>217</v>
      </c>
      <c r="G22" s="445">
        <v>-0.54836084913715433</v>
      </c>
      <c r="H22" s="445">
        <v>0.4316215124181641</v>
      </c>
      <c r="I22" s="444">
        <v>1</v>
      </c>
      <c r="J22" s="446" t="s">
        <v>231</v>
      </c>
      <c r="K22" s="445">
        <v>0.49887745429156166</v>
      </c>
      <c r="L22" s="445">
        <v>0.27574409610514644</v>
      </c>
      <c r="M22" s="445">
        <v>0.53107328576832902</v>
      </c>
      <c r="N22" s="446" t="s">
        <v>219</v>
      </c>
      <c r="O22" s="445">
        <v>0.49979394783630926</v>
      </c>
      <c r="P22" s="445">
        <v>0.56364520236374505</v>
      </c>
      <c r="Q22" s="445">
        <v>0.56119359185928508</v>
      </c>
      <c r="R22" s="445">
        <v>0.5434788752916847</v>
      </c>
      <c r="S22" s="446" t="s">
        <v>232</v>
      </c>
      <c r="T22" s="445">
        <v>0.31348017384535576</v>
      </c>
      <c r="U22" s="445">
        <v>0.48379428171841454</v>
      </c>
      <c r="V22" s="445">
        <v>-0.16471963028196032</v>
      </c>
      <c r="W22" s="445">
        <v>-0.17651382018241596</v>
      </c>
      <c r="X22" s="445">
        <v>-0.24381030329328152</v>
      </c>
      <c r="Y22" s="445">
        <v>-0.5681600673756716</v>
      </c>
      <c r="Z22" s="445">
        <v>0.4501317085652044</v>
      </c>
      <c r="AA22" s="446" t="s">
        <v>337</v>
      </c>
      <c r="AB22" s="445">
        <v>0.31585144199549825</v>
      </c>
      <c r="AC22" s="445">
        <v>0.67108885539473351</v>
      </c>
      <c r="AD22" s="445">
        <v>0.66018938240865932</v>
      </c>
      <c r="AE22" s="445">
        <v>-0.53847286613906065</v>
      </c>
      <c r="AF22" s="447">
        <v>0.41253767516146478</v>
      </c>
      <c r="AG22" s="429"/>
    </row>
    <row r="23" spans="1:33">
      <c r="A23" s="705"/>
      <c r="B23" s="434" t="s">
        <v>211</v>
      </c>
      <c r="C23" s="448">
        <v>0.813643581458943</v>
      </c>
      <c r="D23" s="436">
        <v>0.38092148619325039</v>
      </c>
      <c r="E23" s="436">
        <v>6.3095576176837448E-3</v>
      </c>
      <c r="F23" s="436">
        <v>1.385417087610361E-14</v>
      </c>
      <c r="G23" s="436">
        <v>0.12633795004413531</v>
      </c>
      <c r="H23" s="436">
        <v>0.24603053209486125</v>
      </c>
      <c r="I23" s="449"/>
      <c r="J23" s="436">
        <v>3.8199530667935321E-2</v>
      </c>
      <c r="K23" s="436">
        <v>0.17158675038189833</v>
      </c>
      <c r="L23" s="436">
        <v>0.4726452405959386</v>
      </c>
      <c r="M23" s="436">
        <v>0.14122940963357455</v>
      </c>
      <c r="N23" s="436">
        <v>1.2551495984377335E-10</v>
      </c>
      <c r="O23" s="436">
        <v>0.1706752155324332</v>
      </c>
      <c r="P23" s="436">
        <v>0.11398519691391448</v>
      </c>
      <c r="Q23" s="436">
        <v>0.11591548039524045</v>
      </c>
      <c r="R23" s="436">
        <v>0.13044400820845084</v>
      </c>
      <c r="S23" s="436">
        <v>3.7717021383556863E-2</v>
      </c>
      <c r="T23" s="436">
        <v>0.41139537311646057</v>
      </c>
      <c r="U23" s="436">
        <v>0.1869873637363981</v>
      </c>
      <c r="V23" s="436">
        <v>0.69669180061959501</v>
      </c>
      <c r="W23" s="436">
        <v>0.67584690927726998</v>
      </c>
      <c r="X23" s="436">
        <v>0.52726422875958823</v>
      </c>
      <c r="Y23" s="436">
        <v>0.11048126422660481</v>
      </c>
      <c r="Z23" s="436">
        <v>0.22406374076136587</v>
      </c>
      <c r="AA23" s="436">
        <v>4.3417710847086552E-2</v>
      </c>
      <c r="AB23" s="436">
        <v>0.40767312936093125</v>
      </c>
      <c r="AC23" s="436">
        <v>9.8855544802571582E-2</v>
      </c>
      <c r="AD23" s="436">
        <v>7.479446487349746E-2</v>
      </c>
      <c r="AE23" s="436">
        <v>0.16855158608834217</v>
      </c>
      <c r="AF23" s="437">
        <v>0.26983517226011988</v>
      </c>
      <c r="AG23" s="429"/>
    </row>
    <row r="24" spans="1:33">
      <c r="A24" s="706"/>
      <c r="B24" s="438" t="s">
        <v>323</v>
      </c>
      <c r="C24" s="439">
        <v>9</v>
      </c>
      <c r="D24" s="440">
        <v>9</v>
      </c>
      <c r="E24" s="440">
        <v>9</v>
      </c>
      <c r="F24" s="440">
        <v>9</v>
      </c>
      <c r="G24" s="440">
        <v>9</v>
      </c>
      <c r="H24" s="440">
        <v>9</v>
      </c>
      <c r="I24" s="440">
        <v>9</v>
      </c>
      <c r="J24" s="440">
        <v>9</v>
      </c>
      <c r="K24" s="440">
        <v>9</v>
      </c>
      <c r="L24" s="440">
        <v>9</v>
      </c>
      <c r="M24" s="440">
        <v>9</v>
      </c>
      <c r="N24" s="440">
        <v>9</v>
      </c>
      <c r="O24" s="440">
        <v>9</v>
      </c>
      <c r="P24" s="440">
        <v>9</v>
      </c>
      <c r="Q24" s="440">
        <v>9</v>
      </c>
      <c r="R24" s="440">
        <v>9</v>
      </c>
      <c r="S24" s="440">
        <v>9</v>
      </c>
      <c r="T24" s="440">
        <v>9</v>
      </c>
      <c r="U24" s="440">
        <v>9</v>
      </c>
      <c r="V24" s="440">
        <v>8</v>
      </c>
      <c r="W24" s="440">
        <v>8</v>
      </c>
      <c r="X24" s="440">
        <v>9</v>
      </c>
      <c r="Y24" s="440">
        <v>9</v>
      </c>
      <c r="Z24" s="440">
        <v>9</v>
      </c>
      <c r="AA24" s="440">
        <v>8</v>
      </c>
      <c r="AB24" s="440">
        <v>9</v>
      </c>
      <c r="AC24" s="440">
        <v>7</v>
      </c>
      <c r="AD24" s="440">
        <v>8</v>
      </c>
      <c r="AE24" s="440">
        <v>8</v>
      </c>
      <c r="AF24" s="441">
        <v>9</v>
      </c>
      <c r="AG24" s="429"/>
    </row>
    <row r="25" spans="1:33">
      <c r="A25" s="704" t="s">
        <v>186</v>
      </c>
      <c r="B25" s="442" t="s">
        <v>209</v>
      </c>
      <c r="C25" s="450">
        <v>0.37880452171296308</v>
      </c>
      <c r="D25" s="445">
        <v>0.63865758122500482</v>
      </c>
      <c r="E25" s="445">
        <v>0.54828402192239833</v>
      </c>
      <c r="F25" s="446" t="s">
        <v>218</v>
      </c>
      <c r="G25" s="446" t="s">
        <v>221</v>
      </c>
      <c r="H25" s="445">
        <v>0.25410601569356561</v>
      </c>
      <c r="I25" s="446" t="s">
        <v>231</v>
      </c>
      <c r="J25" s="444">
        <v>1</v>
      </c>
      <c r="K25" s="446" t="s">
        <v>233</v>
      </c>
      <c r="L25" s="445">
        <v>0.60325729131401351</v>
      </c>
      <c r="M25" s="446" t="s">
        <v>234</v>
      </c>
      <c r="N25" s="446" t="s">
        <v>214</v>
      </c>
      <c r="O25" s="446" t="s">
        <v>235</v>
      </c>
      <c r="P25" s="446" t="s">
        <v>236</v>
      </c>
      <c r="Q25" s="446" t="s">
        <v>237</v>
      </c>
      <c r="R25" s="446" t="s">
        <v>238</v>
      </c>
      <c r="S25" s="446" t="s">
        <v>239</v>
      </c>
      <c r="T25" s="446" t="s">
        <v>240</v>
      </c>
      <c r="U25" s="446" t="s">
        <v>241</v>
      </c>
      <c r="V25" s="445">
        <v>-0.24537834993655147</v>
      </c>
      <c r="W25" s="445">
        <v>-0.14801689357145587</v>
      </c>
      <c r="X25" s="445">
        <v>-0.3997104092219767</v>
      </c>
      <c r="Y25" s="445">
        <v>-0.56916845400612415</v>
      </c>
      <c r="Z25" s="445">
        <v>0.13699458876260681</v>
      </c>
      <c r="AA25" s="446" t="s">
        <v>338</v>
      </c>
      <c r="AB25" s="445">
        <v>0.40422739136921415</v>
      </c>
      <c r="AC25" s="445">
        <v>0.55512192331130605</v>
      </c>
      <c r="AD25" s="445">
        <v>0.61716478991850876</v>
      </c>
      <c r="AE25" s="446" t="s">
        <v>339</v>
      </c>
      <c r="AF25" s="447">
        <v>0.16624696043219522</v>
      </c>
      <c r="AG25" s="429"/>
    </row>
    <row r="26" spans="1:33">
      <c r="A26" s="705"/>
      <c r="B26" s="434" t="s">
        <v>211</v>
      </c>
      <c r="C26" s="448">
        <v>0.31472770216518198</v>
      </c>
      <c r="D26" s="436">
        <v>6.411743707556726E-2</v>
      </c>
      <c r="E26" s="436">
        <v>0.12640196331297546</v>
      </c>
      <c r="F26" s="436">
        <v>3.6637125940307602E-2</v>
      </c>
      <c r="G26" s="436">
        <v>5.6794528509057922E-4</v>
      </c>
      <c r="H26" s="436">
        <v>0.50939077995837934</v>
      </c>
      <c r="I26" s="436">
        <v>3.8199530667935321E-2</v>
      </c>
      <c r="J26" s="449"/>
      <c r="K26" s="436">
        <v>6.9844414519459018E-4</v>
      </c>
      <c r="L26" s="436">
        <v>8.5465022114174269E-2</v>
      </c>
      <c r="M26" s="436">
        <v>3.6973802692106492E-4</v>
      </c>
      <c r="N26" s="436">
        <v>2.8323535156473435E-2</v>
      </c>
      <c r="O26" s="436">
        <v>7.7522881170894401E-3</v>
      </c>
      <c r="P26" s="436">
        <v>2.5235191390169034E-5</v>
      </c>
      <c r="Q26" s="436">
        <v>1.0648537671982585E-4</v>
      </c>
      <c r="R26" s="436">
        <v>1.1013500979342356E-2</v>
      </c>
      <c r="S26" s="436">
        <v>1.4715224260237051E-2</v>
      </c>
      <c r="T26" s="436">
        <v>2.9385450593513014E-2</v>
      </c>
      <c r="U26" s="436">
        <v>5.2297239915954138E-4</v>
      </c>
      <c r="V26" s="436">
        <v>0.558049956330818</v>
      </c>
      <c r="W26" s="436">
        <v>0.72649530906947113</v>
      </c>
      <c r="X26" s="436">
        <v>0.28648674967582477</v>
      </c>
      <c r="Y26" s="436">
        <v>0.10970765640053251</v>
      </c>
      <c r="Z26" s="436">
        <v>0.72524488321688152</v>
      </c>
      <c r="AA26" s="436">
        <v>2.2261811660392261E-2</v>
      </c>
      <c r="AB26" s="436">
        <v>0.2805638698680421</v>
      </c>
      <c r="AC26" s="436">
        <v>0.19581789275425904</v>
      </c>
      <c r="AD26" s="436">
        <v>0.10308110461854245</v>
      </c>
      <c r="AE26" s="436">
        <v>3.8033254567151717E-2</v>
      </c>
      <c r="AF26" s="437">
        <v>0.66902805679113675</v>
      </c>
      <c r="AG26" s="429"/>
    </row>
    <row r="27" spans="1:33">
      <c r="A27" s="706"/>
      <c r="B27" s="438" t="s">
        <v>323</v>
      </c>
      <c r="C27" s="439">
        <v>9</v>
      </c>
      <c r="D27" s="440">
        <v>9</v>
      </c>
      <c r="E27" s="440">
        <v>9</v>
      </c>
      <c r="F27" s="440">
        <v>9</v>
      </c>
      <c r="G27" s="440">
        <v>9</v>
      </c>
      <c r="H27" s="440">
        <v>9</v>
      </c>
      <c r="I27" s="440">
        <v>9</v>
      </c>
      <c r="J27" s="440">
        <v>9</v>
      </c>
      <c r="K27" s="440">
        <v>9</v>
      </c>
      <c r="L27" s="440">
        <v>9</v>
      </c>
      <c r="M27" s="440">
        <v>9</v>
      </c>
      <c r="N27" s="440">
        <v>9</v>
      </c>
      <c r="O27" s="440">
        <v>9</v>
      </c>
      <c r="P27" s="440">
        <v>9</v>
      </c>
      <c r="Q27" s="440">
        <v>9</v>
      </c>
      <c r="R27" s="440">
        <v>9</v>
      </c>
      <c r="S27" s="440">
        <v>9</v>
      </c>
      <c r="T27" s="440">
        <v>9</v>
      </c>
      <c r="U27" s="440">
        <v>9</v>
      </c>
      <c r="V27" s="440">
        <v>8</v>
      </c>
      <c r="W27" s="440">
        <v>8</v>
      </c>
      <c r="X27" s="440">
        <v>9</v>
      </c>
      <c r="Y27" s="440">
        <v>9</v>
      </c>
      <c r="Z27" s="440">
        <v>9</v>
      </c>
      <c r="AA27" s="440">
        <v>8</v>
      </c>
      <c r="AB27" s="440">
        <v>9</v>
      </c>
      <c r="AC27" s="440">
        <v>7</v>
      </c>
      <c r="AD27" s="440">
        <v>8</v>
      </c>
      <c r="AE27" s="440">
        <v>8</v>
      </c>
      <c r="AF27" s="441">
        <v>9</v>
      </c>
      <c r="AG27" s="429"/>
    </row>
    <row r="28" spans="1:33">
      <c r="A28" s="704" t="s">
        <v>187</v>
      </c>
      <c r="B28" s="442" t="s">
        <v>209</v>
      </c>
      <c r="C28" s="450">
        <v>0.33164108788279795</v>
      </c>
      <c r="D28" s="445">
        <v>0.64252227807275941</v>
      </c>
      <c r="E28" s="445">
        <v>0.51566695085756786</v>
      </c>
      <c r="F28" s="445">
        <v>0.50093619681594148</v>
      </c>
      <c r="G28" s="446" t="s">
        <v>222</v>
      </c>
      <c r="H28" s="445">
        <v>0.36480753441889474</v>
      </c>
      <c r="I28" s="445">
        <v>0.49887745429156166</v>
      </c>
      <c r="J28" s="446" t="s">
        <v>233</v>
      </c>
      <c r="K28" s="444">
        <v>1</v>
      </c>
      <c r="L28" s="446" t="s">
        <v>340</v>
      </c>
      <c r="M28" s="446" t="s">
        <v>219</v>
      </c>
      <c r="N28" s="445">
        <v>0.53208948570951475</v>
      </c>
      <c r="O28" s="446" t="s">
        <v>242</v>
      </c>
      <c r="P28" s="446" t="s">
        <v>243</v>
      </c>
      <c r="Q28" s="446" t="s">
        <v>244</v>
      </c>
      <c r="R28" s="446" t="s">
        <v>245</v>
      </c>
      <c r="S28" s="446" t="s">
        <v>246</v>
      </c>
      <c r="T28" s="446" t="s">
        <v>247</v>
      </c>
      <c r="U28" s="446" t="s">
        <v>248</v>
      </c>
      <c r="V28" s="445">
        <v>-0.22811754788757183</v>
      </c>
      <c r="W28" s="445">
        <v>0.21764613797790211</v>
      </c>
      <c r="X28" s="445">
        <v>-0.18128312489701465</v>
      </c>
      <c r="Y28" s="445">
        <v>-0.28568235432546996</v>
      </c>
      <c r="Z28" s="445">
        <v>0.14430764427204881</v>
      </c>
      <c r="AA28" s="445">
        <v>-0.55801922290248007</v>
      </c>
      <c r="AB28" s="445">
        <v>0.43618618755160043</v>
      </c>
      <c r="AC28" s="445">
        <v>0.4997575350658035</v>
      </c>
      <c r="AD28" s="445">
        <v>0.55377650748226026</v>
      </c>
      <c r="AE28" s="445">
        <v>-0.49144555533929579</v>
      </c>
      <c r="AF28" s="447">
        <v>0.25640170955843805</v>
      </c>
      <c r="AG28" s="429"/>
    </row>
    <row r="29" spans="1:33">
      <c r="A29" s="705"/>
      <c r="B29" s="434" t="s">
        <v>211</v>
      </c>
      <c r="C29" s="448">
        <v>0.3832853528980702</v>
      </c>
      <c r="D29" s="436">
        <v>6.2015480524807189E-2</v>
      </c>
      <c r="E29" s="436">
        <v>0.15532879172452904</v>
      </c>
      <c r="F29" s="436">
        <v>0.16954303620492703</v>
      </c>
      <c r="G29" s="436">
        <v>4.7271510310793502E-6</v>
      </c>
      <c r="H29" s="436">
        <v>0.33438483526330248</v>
      </c>
      <c r="I29" s="436">
        <v>0.17158675038189833</v>
      </c>
      <c r="J29" s="436">
        <v>6.9844414519459018E-4</v>
      </c>
      <c r="K29" s="449"/>
      <c r="L29" s="436">
        <v>9.8286869863372494E-3</v>
      </c>
      <c r="M29" s="436">
        <v>1.6184835730179094E-10</v>
      </c>
      <c r="N29" s="436">
        <v>0.14032691453606272</v>
      </c>
      <c r="O29" s="436">
        <v>2.0039451165087298E-3</v>
      </c>
      <c r="P29" s="436">
        <v>4.771494384858221E-4</v>
      </c>
      <c r="Q29" s="436">
        <v>1.8084278353356183E-4</v>
      </c>
      <c r="R29" s="436">
        <v>1.0711570263156672E-3</v>
      </c>
      <c r="S29" s="436">
        <v>5.3935354540917092E-3</v>
      </c>
      <c r="T29" s="436">
        <v>2.2002943582840667E-3</v>
      </c>
      <c r="U29" s="436">
        <v>1.3491907563658008E-6</v>
      </c>
      <c r="V29" s="436">
        <v>0.5868863183465538</v>
      </c>
      <c r="W29" s="436">
        <v>0.60461767886558282</v>
      </c>
      <c r="X29" s="436">
        <v>0.64065802070964317</v>
      </c>
      <c r="Y29" s="436">
        <v>0.4561553380064195</v>
      </c>
      <c r="Z29" s="436">
        <v>0.71107291397695371</v>
      </c>
      <c r="AA29" s="436">
        <v>0.15062302541621536</v>
      </c>
      <c r="AB29" s="436">
        <v>0.24051020451955463</v>
      </c>
      <c r="AC29" s="436">
        <v>0.25343741576645162</v>
      </c>
      <c r="AD29" s="436">
        <v>0.15442118201682847</v>
      </c>
      <c r="AE29" s="436">
        <v>0.21615622252295857</v>
      </c>
      <c r="AF29" s="437">
        <v>0.50543899561613315</v>
      </c>
      <c r="AG29" s="429"/>
    </row>
    <row r="30" spans="1:33">
      <c r="A30" s="706"/>
      <c r="B30" s="438" t="s">
        <v>323</v>
      </c>
      <c r="C30" s="439">
        <v>9</v>
      </c>
      <c r="D30" s="440">
        <v>9</v>
      </c>
      <c r="E30" s="440">
        <v>9</v>
      </c>
      <c r="F30" s="440">
        <v>9</v>
      </c>
      <c r="G30" s="440">
        <v>9</v>
      </c>
      <c r="H30" s="440">
        <v>9</v>
      </c>
      <c r="I30" s="440">
        <v>9</v>
      </c>
      <c r="J30" s="440">
        <v>9</v>
      </c>
      <c r="K30" s="440">
        <v>9</v>
      </c>
      <c r="L30" s="440">
        <v>9</v>
      </c>
      <c r="M30" s="440">
        <v>9</v>
      </c>
      <c r="N30" s="440">
        <v>9</v>
      </c>
      <c r="O30" s="440">
        <v>9</v>
      </c>
      <c r="P30" s="440">
        <v>9</v>
      </c>
      <c r="Q30" s="440">
        <v>9</v>
      </c>
      <c r="R30" s="440">
        <v>9</v>
      </c>
      <c r="S30" s="440">
        <v>9</v>
      </c>
      <c r="T30" s="440">
        <v>9</v>
      </c>
      <c r="U30" s="440">
        <v>9</v>
      </c>
      <c r="V30" s="440">
        <v>8</v>
      </c>
      <c r="W30" s="440">
        <v>8</v>
      </c>
      <c r="X30" s="440">
        <v>9</v>
      </c>
      <c r="Y30" s="440">
        <v>9</v>
      </c>
      <c r="Z30" s="440">
        <v>9</v>
      </c>
      <c r="AA30" s="440">
        <v>8</v>
      </c>
      <c r="AB30" s="440">
        <v>9</v>
      </c>
      <c r="AC30" s="440">
        <v>7</v>
      </c>
      <c r="AD30" s="440">
        <v>8</v>
      </c>
      <c r="AE30" s="440">
        <v>8</v>
      </c>
      <c r="AF30" s="441">
        <v>9</v>
      </c>
      <c r="AG30" s="429"/>
    </row>
    <row r="31" spans="1:33">
      <c r="A31" s="704" t="s">
        <v>188</v>
      </c>
      <c r="B31" s="442" t="s">
        <v>209</v>
      </c>
      <c r="C31" s="450">
        <v>0.51859589881564283</v>
      </c>
      <c r="D31" s="446" t="s">
        <v>324</v>
      </c>
      <c r="E31" s="445">
        <v>0.35891155725510637</v>
      </c>
      <c r="F31" s="445">
        <v>0.27253389971650333</v>
      </c>
      <c r="G31" s="446" t="s">
        <v>336</v>
      </c>
      <c r="H31" s="445">
        <v>0.24511397740762036</v>
      </c>
      <c r="I31" s="445">
        <v>0.27574409610514644</v>
      </c>
      <c r="J31" s="445">
        <v>0.60325729131401351</v>
      </c>
      <c r="K31" s="446" t="s">
        <v>340</v>
      </c>
      <c r="L31" s="444">
        <v>1</v>
      </c>
      <c r="M31" s="446" t="s">
        <v>238</v>
      </c>
      <c r="N31" s="445">
        <v>0.30086278049724757</v>
      </c>
      <c r="O31" s="446" t="s">
        <v>341</v>
      </c>
      <c r="P31" s="445">
        <v>0.65434079226968422</v>
      </c>
      <c r="Q31" s="446" t="s">
        <v>342</v>
      </c>
      <c r="R31" s="446" t="s">
        <v>343</v>
      </c>
      <c r="S31" s="446" t="s">
        <v>344</v>
      </c>
      <c r="T31" s="446" t="s">
        <v>214</v>
      </c>
      <c r="U31" s="446" t="s">
        <v>345</v>
      </c>
      <c r="V31" s="445">
        <v>-0.29369403157983565</v>
      </c>
      <c r="W31" s="445">
        <v>0.24049035908691396</v>
      </c>
      <c r="X31" s="445">
        <v>-5.358004837114437E-2</v>
      </c>
      <c r="Y31" s="445">
        <v>-0.13888994721103942</v>
      </c>
      <c r="Z31" s="445">
        <v>5.8128698949670647E-2</v>
      </c>
      <c r="AA31" s="445">
        <v>-0.41952064215990437</v>
      </c>
      <c r="AB31" s="445">
        <v>0.32659813788452041</v>
      </c>
      <c r="AC31" s="445">
        <v>0.54146555569624011</v>
      </c>
      <c r="AD31" s="445">
        <v>0.22089363501710463</v>
      </c>
      <c r="AE31" s="445">
        <v>-0.41287436252884607</v>
      </c>
      <c r="AF31" s="447">
        <v>0.22180299315058474</v>
      </c>
      <c r="AG31" s="429"/>
    </row>
    <row r="32" spans="1:33">
      <c r="A32" s="705"/>
      <c r="B32" s="434" t="s">
        <v>211</v>
      </c>
      <c r="C32" s="448">
        <v>0.15258802404513019</v>
      </c>
      <c r="D32" s="436">
        <v>2.687802324164773E-2</v>
      </c>
      <c r="E32" s="436">
        <v>0.34284162245008581</v>
      </c>
      <c r="F32" s="436">
        <v>0.47802467506961999</v>
      </c>
      <c r="G32" s="436">
        <v>5.8756719324182267E-3</v>
      </c>
      <c r="H32" s="436">
        <v>0.524987591642609</v>
      </c>
      <c r="I32" s="436">
        <v>0.4726452405959386</v>
      </c>
      <c r="J32" s="436">
        <v>8.5465022114174269E-2</v>
      </c>
      <c r="K32" s="436">
        <v>9.8286869863372494E-3</v>
      </c>
      <c r="L32" s="449"/>
      <c r="M32" s="436">
        <v>1.0869292869182116E-2</v>
      </c>
      <c r="N32" s="436">
        <v>0.43145785299493711</v>
      </c>
      <c r="O32" s="436">
        <v>1.2747758145031157E-2</v>
      </c>
      <c r="P32" s="436">
        <v>5.5859167345778844E-2</v>
      </c>
      <c r="Q32" s="436">
        <v>2.2341914413812617E-2</v>
      </c>
      <c r="R32" s="436">
        <v>2.9445677159836568E-3</v>
      </c>
      <c r="S32" s="436">
        <v>2.5677974072431365E-3</v>
      </c>
      <c r="T32" s="436">
        <v>2.8251648138001888E-2</v>
      </c>
      <c r="U32" s="436">
        <v>9.5083370564848606E-3</v>
      </c>
      <c r="V32" s="436">
        <v>0.48017042830078538</v>
      </c>
      <c r="W32" s="436">
        <v>0.56616504951268087</v>
      </c>
      <c r="X32" s="436">
        <v>0.8911084153722475</v>
      </c>
      <c r="Y32" s="436">
        <v>0.72156475799402675</v>
      </c>
      <c r="Z32" s="436">
        <v>0.88191412237455868</v>
      </c>
      <c r="AA32" s="436">
        <v>0.30081904534055254</v>
      </c>
      <c r="AB32" s="436">
        <v>0.39099857840965679</v>
      </c>
      <c r="AC32" s="436">
        <v>0.20937727806720377</v>
      </c>
      <c r="AD32" s="436">
        <v>0.59910007049168201</v>
      </c>
      <c r="AE32" s="436">
        <v>0.30933742868738562</v>
      </c>
      <c r="AF32" s="437">
        <v>0.5662636530088927</v>
      </c>
      <c r="AG32" s="429"/>
    </row>
    <row r="33" spans="1:33">
      <c r="A33" s="706"/>
      <c r="B33" s="438" t="s">
        <v>323</v>
      </c>
      <c r="C33" s="439">
        <v>9</v>
      </c>
      <c r="D33" s="440">
        <v>9</v>
      </c>
      <c r="E33" s="440">
        <v>9</v>
      </c>
      <c r="F33" s="440">
        <v>9</v>
      </c>
      <c r="G33" s="440">
        <v>9</v>
      </c>
      <c r="H33" s="440">
        <v>9</v>
      </c>
      <c r="I33" s="440">
        <v>9</v>
      </c>
      <c r="J33" s="440">
        <v>9</v>
      </c>
      <c r="K33" s="440">
        <v>9</v>
      </c>
      <c r="L33" s="440">
        <v>9</v>
      </c>
      <c r="M33" s="440">
        <v>9</v>
      </c>
      <c r="N33" s="440">
        <v>9</v>
      </c>
      <c r="O33" s="440">
        <v>9</v>
      </c>
      <c r="P33" s="440">
        <v>9</v>
      </c>
      <c r="Q33" s="440">
        <v>9</v>
      </c>
      <c r="R33" s="440">
        <v>9</v>
      </c>
      <c r="S33" s="440">
        <v>9</v>
      </c>
      <c r="T33" s="440">
        <v>9</v>
      </c>
      <c r="U33" s="440">
        <v>9</v>
      </c>
      <c r="V33" s="440">
        <v>8</v>
      </c>
      <c r="W33" s="440">
        <v>8</v>
      </c>
      <c r="X33" s="440">
        <v>9</v>
      </c>
      <c r="Y33" s="440">
        <v>9</v>
      </c>
      <c r="Z33" s="440">
        <v>9</v>
      </c>
      <c r="AA33" s="440">
        <v>8</v>
      </c>
      <c r="AB33" s="440">
        <v>9</v>
      </c>
      <c r="AC33" s="440">
        <v>7</v>
      </c>
      <c r="AD33" s="440">
        <v>8</v>
      </c>
      <c r="AE33" s="440">
        <v>8</v>
      </c>
      <c r="AF33" s="441">
        <v>9</v>
      </c>
      <c r="AG33" s="429"/>
    </row>
    <row r="34" spans="1:33">
      <c r="A34" s="704" t="s">
        <v>189</v>
      </c>
      <c r="B34" s="442" t="s">
        <v>209</v>
      </c>
      <c r="C34" s="450">
        <v>0.33453225802356679</v>
      </c>
      <c r="D34" s="445">
        <v>0.64319499210830089</v>
      </c>
      <c r="E34" s="445">
        <v>0.53368566907484238</v>
      </c>
      <c r="F34" s="445">
        <v>0.53317325041746766</v>
      </c>
      <c r="G34" s="446" t="s">
        <v>223</v>
      </c>
      <c r="H34" s="445">
        <v>0.35592056842250158</v>
      </c>
      <c r="I34" s="445">
        <v>0.53107328576832902</v>
      </c>
      <c r="J34" s="446" t="s">
        <v>234</v>
      </c>
      <c r="K34" s="446" t="s">
        <v>219</v>
      </c>
      <c r="L34" s="446" t="s">
        <v>238</v>
      </c>
      <c r="M34" s="444">
        <v>1</v>
      </c>
      <c r="N34" s="445">
        <v>0.56396112267559007</v>
      </c>
      <c r="O34" s="446" t="s">
        <v>249</v>
      </c>
      <c r="P34" s="446" t="s">
        <v>251</v>
      </c>
      <c r="Q34" s="446" t="s">
        <v>252</v>
      </c>
      <c r="R34" s="446" t="s">
        <v>253</v>
      </c>
      <c r="S34" s="446" t="s">
        <v>254</v>
      </c>
      <c r="T34" s="446" t="s">
        <v>250</v>
      </c>
      <c r="U34" s="446" t="s">
        <v>255</v>
      </c>
      <c r="V34" s="445">
        <v>-0.24931532599857487</v>
      </c>
      <c r="W34" s="445">
        <v>0.16071377526638711</v>
      </c>
      <c r="X34" s="445">
        <v>-0.19640734365130227</v>
      </c>
      <c r="Y34" s="445">
        <v>-0.31333043450839482</v>
      </c>
      <c r="Z34" s="445">
        <v>0.14908439604121523</v>
      </c>
      <c r="AA34" s="445">
        <v>-0.59357595711343736</v>
      </c>
      <c r="AB34" s="445">
        <v>0.44135478765403202</v>
      </c>
      <c r="AC34" s="445">
        <v>0.51771086382429987</v>
      </c>
      <c r="AD34" s="445">
        <v>0.57077997433582339</v>
      </c>
      <c r="AE34" s="445">
        <v>-0.52204219696574272</v>
      </c>
      <c r="AF34" s="447">
        <v>0.26015379572929709</v>
      </c>
      <c r="AG34" s="429"/>
    </row>
    <row r="35" spans="1:33">
      <c r="A35" s="705"/>
      <c r="B35" s="434" t="s">
        <v>211</v>
      </c>
      <c r="C35" s="448">
        <v>0.37889577585252088</v>
      </c>
      <c r="D35" s="436">
        <v>6.1654102666210804E-2</v>
      </c>
      <c r="E35" s="436">
        <v>0.13891618990944751</v>
      </c>
      <c r="F35" s="436">
        <v>0.13936815806014735</v>
      </c>
      <c r="G35" s="436">
        <v>3.7682332306093049E-6</v>
      </c>
      <c r="H35" s="436">
        <v>0.34717125954340028</v>
      </c>
      <c r="I35" s="436">
        <v>0.14122940963357455</v>
      </c>
      <c r="J35" s="436">
        <v>3.6973802692106492E-4</v>
      </c>
      <c r="K35" s="436">
        <v>1.6184835730179094E-10</v>
      </c>
      <c r="L35" s="436">
        <v>1.0869292869182116E-2</v>
      </c>
      <c r="M35" s="449"/>
      <c r="N35" s="436">
        <v>0.11373787126626643</v>
      </c>
      <c r="O35" s="436">
        <v>1.6121037903989066E-3</v>
      </c>
      <c r="P35" s="436">
        <v>2.8286626394058862E-4</v>
      </c>
      <c r="Q35" s="436">
        <v>9.6714966123534617E-5</v>
      </c>
      <c r="R35" s="436">
        <v>9.1550539460265334E-4</v>
      </c>
      <c r="S35" s="436">
        <v>4.306472678335678E-3</v>
      </c>
      <c r="T35" s="436">
        <v>2.6690733214841519E-3</v>
      </c>
      <c r="U35" s="436">
        <v>8.1622379385814012E-7</v>
      </c>
      <c r="V35" s="436">
        <v>0.55154375873450301</v>
      </c>
      <c r="W35" s="436">
        <v>0.70381029339314827</v>
      </c>
      <c r="X35" s="436">
        <v>0.61252239457686863</v>
      </c>
      <c r="Y35" s="436">
        <v>0.41163093988816046</v>
      </c>
      <c r="Z35" s="436">
        <v>0.70185694519903985</v>
      </c>
      <c r="AA35" s="436">
        <v>0.12083311592686584</v>
      </c>
      <c r="AB35" s="436">
        <v>0.23434095644594274</v>
      </c>
      <c r="AC35" s="436">
        <v>0.23398953088836402</v>
      </c>
      <c r="AD35" s="436">
        <v>0.13951214867320616</v>
      </c>
      <c r="AE35" s="436">
        <v>0.18446998225651934</v>
      </c>
      <c r="AF35" s="437">
        <v>0.49900699034276297</v>
      </c>
      <c r="AG35" s="429"/>
    </row>
    <row r="36" spans="1:33">
      <c r="A36" s="706"/>
      <c r="B36" s="438" t="s">
        <v>323</v>
      </c>
      <c r="C36" s="439">
        <v>9</v>
      </c>
      <c r="D36" s="440">
        <v>9</v>
      </c>
      <c r="E36" s="440">
        <v>9</v>
      </c>
      <c r="F36" s="440">
        <v>9</v>
      </c>
      <c r="G36" s="440">
        <v>9</v>
      </c>
      <c r="H36" s="440">
        <v>9</v>
      </c>
      <c r="I36" s="440">
        <v>9</v>
      </c>
      <c r="J36" s="440">
        <v>9</v>
      </c>
      <c r="K36" s="440">
        <v>9</v>
      </c>
      <c r="L36" s="440">
        <v>9</v>
      </c>
      <c r="M36" s="440">
        <v>9</v>
      </c>
      <c r="N36" s="440">
        <v>9</v>
      </c>
      <c r="O36" s="440">
        <v>9</v>
      </c>
      <c r="P36" s="440">
        <v>9</v>
      </c>
      <c r="Q36" s="440">
        <v>9</v>
      </c>
      <c r="R36" s="440">
        <v>9</v>
      </c>
      <c r="S36" s="440">
        <v>9</v>
      </c>
      <c r="T36" s="440">
        <v>9</v>
      </c>
      <c r="U36" s="440">
        <v>9</v>
      </c>
      <c r="V36" s="440">
        <v>8</v>
      </c>
      <c r="W36" s="440">
        <v>8</v>
      </c>
      <c r="X36" s="440">
        <v>9</v>
      </c>
      <c r="Y36" s="440">
        <v>9</v>
      </c>
      <c r="Z36" s="440">
        <v>9</v>
      </c>
      <c r="AA36" s="440">
        <v>8</v>
      </c>
      <c r="AB36" s="440">
        <v>9</v>
      </c>
      <c r="AC36" s="440">
        <v>7</v>
      </c>
      <c r="AD36" s="440">
        <v>8</v>
      </c>
      <c r="AE36" s="440">
        <v>8</v>
      </c>
      <c r="AF36" s="441">
        <v>9</v>
      </c>
      <c r="AG36" s="429"/>
    </row>
    <row r="37" spans="1:33">
      <c r="A37" s="704" t="s">
        <v>190</v>
      </c>
      <c r="B37" s="442" t="s">
        <v>209</v>
      </c>
      <c r="C37" s="450">
        <v>9.8173363004007391E-2</v>
      </c>
      <c r="D37" s="445">
        <v>0.34267343031054043</v>
      </c>
      <c r="E37" s="446" t="s">
        <v>329</v>
      </c>
      <c r="F37" s="446" t="s">
        <v>219</v>
      </c>
      <c r="G37" s="445">
        <v>-0.57929558613392851</v>
      </c>
      <c r="H37" s="445">
        <v>0.42581533440676234</v>
      </c>
      <c r="I37" s="446" t="s">
        <v>219</v>
      </c>
      <c r="J37" s="446" t="s">
        <v>214</v>
      </c>
      <c r="K37" s="445">
        <v>0.53208948570951475</v>
      </c>
      <c r="L37" s="445">
        <v>0.30086278049724757</v>
      </c>
      <c r="M37" s="445">
        <v>0.56396112267559007</v>
      </c>
      <c r="N37" s="444">
        <v>1</v>
      </c>
      <c r="O37" s="445">
        <v>0.52700405188458066</v>
      </c>
      <c r="P37" s="445">
        <v>0.59383333312436493</v>
      </c>
      <c r="Q37" s="445">
        <v>0.59105814783401678</v>
      </c>
      <c r="R37" s="445">
        <v>0.57195498377244458</v>
      </c>
      <c r="S37" s="446" t="s">
        <v>256</v>
      </c>
      <c r="T37" s="445">
        <v>0.34362937782609559</v>
      </c>
      <c r="U37" s="445">
        <v>0.51698625729125958</v>
      </c>
      <c r="V37" s="445">
        <v>-0.14762510928591108</v>
      </c>
      <c r="W37" s="445">
        <v>-0.19996995461632988</v>
      </c>
      <c r="X37" s="445">
        <v>-0.23976847696167536</v>
      </c>
      <c r="Y37" s="445">
        <v>-0.56547015853095028</v>
      </c>
      <c r="Z37" s="445">
        <v>0.43619384101876851</v>
      </c>
      <c r="AA37" s="446" t="s">
        <v>346</v>
      </c>
      <c r="AB37" s="445">
        <v>0.32661642491286985</v>
      </c>
      <c r="AC37" s="445">
        <v>0.67421259827198499</v>
      </c>
      <c r="AD37" s="445">
        <v>0.67033039545957562</v>
      </c>
      <c r="AE37" s="445">
        <v>-0.55843150822643461</v>
      </c>
      <c r="AF37" s="447">
        <v>0.40937350720569854</v>
      </c>
      <c r="AG37" s="429"/>
    </row>
    <row r="38" spans="1:33">
      <c r="A38" s="705"/>
      <c r="B38" s="434" t="s">
        <v>211</v>
      </c>
      <c r="C38" s="448">
        <v>0.80160222027213379</v>
      </c>
      <c r="D38" s="436">
        <v>0.36666375899133485</v>
      </c>
      <c r="E38" s="436">
        <v>5.9923592587324001E-3</v>
      </c>
      <c r="F38" s="436">
        <v>8.2111310847437589E-11</v>
      </c>
      <c r="G38" s="436">
        <v>0.10211965307055174</v>
      </c>
      <c r="H38" s="436">
        <v>0.2531494075443862</v>
      </c>
      <c r="I38" s="436">
        <v>1.2551495984377335E-10</v>
      </c>
      <c r="J38" s="436">
        <v>2.8323535156473435E-2</v>
      </c>
      <c r="K38" s="436">
        <v>0.14032691453606272</v>
      </c>
      <c r="L38" s="436">
        <v>0.43145785299493711</v>
      </c>
      <c r="M38" s="436">
        <v>0.11373787126626643</v>
      </c>
      <c r="N38" s="449"/>
      <c r="O38" s="436">
        <v>0.14487738919423049</v>
      </c>
      <c r="P38" s="436">
        <v>9.1798986435439892E-2</v>
      </c>
      <c r="Q38" s="436">
        <v>9.371742525815846E-2</v>
      </c>
      <c r="R38" s="436">
        <v>0.10758693478297124</v>
      </c>
      <c r="S38" s="436">
        <v>3.1195819224625762E-2</v>
      </c>
      <c r="T38" s="436">
        <v>0.36523998941106794</v>
      </c>
      <c r="U38" s="436">
        <v>0.15409074171449905</v>
      </c>
      <c r="V38" s="436">
        <v>0.72719815196811266</v>
      </c>
      <c r="W38" s="436">
        <v>0.63493191907290136</v>
      </c>
      <c r="X38" s="436">
        <v>0.53434696352127986</v>
      </c>
      <c r="Y38" s="436">
        <v>0.11256094027783095</v>
      </c>
      <c r="Z38" s="436">
        <v>0.24050100532104965</v>
      </c>
      <c r="AA38" s="436">
        <v>3.5275763271888576E-2</v>
      </c>
      <c r="AB38" s="436">
        <v>0.39097047880425029</v>
      </c>
      <c r="AC38" s="436">
        <v>9.6706977644979555E-2</v>
      </c>
      <c r="AD38" s="436">
        <v>6.8886063111614743E-2</v>
      </c>
      <c r="AE38" s="436">
        <v>0.15025670490401336</v>
      </c>
      <c r="AF38" s="437">
        <v>0.27389439292743339</v>
      </c>
      <c r="AG38" s="429"/>
    </row>
    <row r="39" spans="1:33">
      <c r="A39" s="706"/>
      <c r="B39" s="438" t="s">
        <v>323</v>
      </c>
      <c r="C39" s="439">
        <v>9</v>
      </c>
      <c r="D39" s="440">
        <v>9</v>
      </c>
      <c r="E39" s="440">
        <v>9</v>
      </c>
      <c r="F39" s="440">
        <v>9</v>
      </c>
      <c r="G39" s="440">
        <v>9</v>
      </c>
      <c r="H39" s="440">
        <v>9</v>
      </c>
      <c r="I39" s="440">
        <v>9</v>
      </c>
      <c r="J39" s="440">
        <v>9</v>
      </c>
      <c r="K39" s="440">
        <v>9</v>
      </c>
      <c r="L39" s="440">
        <v>9</v>
      </c>
      <c r="M39" s="440">
        <v>9</v>
      </c>
      <c r="N39" s="440">
        <v>9</v>
      </c>
      <c r="O39" s="440">
        <v>9</v>
      </c>
      <c r="P39" s="440">
        <v>9</v>
      </c>
      <c r="Q39" s="440">
        <v>9</v>
      </c>
      <c r="R39" s="440">
        <v>9</v>
      </c>
      <c r="S39" s="440">
        <v>9</v>
      </c>
      <c r="T39" s="440">
        <v>9</v>
      </c>
      <c r="U39" s="440">
        <v>9</v>
      </c>
      <c r="V39" s="440">
        <v>8</v>
      </c>
      <c r="W39" s="440">
        <v>8</v>
      </c>
      <c r="X39" s="440">
        <v>9</v>
      </c>
      <c r="Y39" s="440">
        <v>9</v>
      </c>
      <c r="Z39" s="440">
        <v>9</v>
      </c>
      <c r="AA39" s="440">
        <v>8</v>
      </c>
      <c r="AB39" s="440">
        <v>9</v>
      </c>
      <c r="AC39" s="440">
        <v>7</v>
      </c>
      <c r="AD39" s="440">
        <v>8</v>
      </c>
      <c r="AE39" s="440">
        <v>8</v>
      </c>
      <c r="AF39" s="441">
        <v>9</v>
      </c>
      <c r="AG39" s="429"/>
    </row>
    <row r="40" spans="1:33">
      <c r="A40" s="704" t="s">
        <v>191</v>
      </c>
      <c r="B40" s="442" t="s">
        <v>209</v>
      </c>
      <c r="C40" s="450">
        <v>0.38652895025560391</v>
      </c>
      <c r="D40" s="445">
        <v>0.66590001492080009</v>
      </c>
      <c r="E40" s="445">
        <v>0.59607808325432121</v>
      </c>
      <c r="F40" s="445">
        <v>0.49828596161359201</v>
      </c>
      <c r="G40" s="446" t="s">
        <v>224</v>
      </c>
      <c r="H40" s="445">
        <v>0.24773601657403913</v>
      </c>
      <c r="I40" s="445">
        <v>0.49979394783630926</v>
      </c>
      <c r="J40" s="446" t="s">
        <v>235</v>
      </c>
      <c r="K40" s="446" t="s">
        <v>242</v>
      </c>
      <c r="L40" s="446" t="s">
        <v>341</v>
      </c>
      <c r="M40" s="446" t="s">
        <v>249</v>
      </c>
      <c r="N40" s="445">
        <v>0.52700405188458066</v>
      </c>
      <c r="O40" s="444">
        <v>1</v>
      </c>
      <c r="P40" s="446" t="s">
        <v>230</v>
      </c>
      <c r="Q40" s="446" t="s">
        <v>257</v>
      </c>
      <c r="R40" s="446" t="s">
        <v>258</v>
      </c>
      <c r="S40" s="446" t="s">
        <v>259</v>
      </c>
      <c r="T40" s="446" t="s">
        <v>260</v>
      </c>
      <c r="U40" s="446" t="s">
        <v>261</v>
      </c>
      <c r="V40" s="445">
        <v>-0.48924178728067358</v>
      </c>
      <c r="W40" s="445">
        <v>0.42467079536022229</v>
      </c>
      <c r="X40" s="445">
        <v>-0.32820833609955102</v>
      </c>
      <c r="Y40" s="445">
        <v>-0.38503604918728646</v>
      </c>
      <c r="Z40" s="445">
        <v>0.3711666393592345</v>
      </c>
      <c r="AA40" s="445">
        <v>-0.59884662349717155</v>
      </c>
      <c r="AB40" s="446" t="s">
        <v>262</v>
      </c>
      <c r="AC40" s="445">
        <v>0.7508068539955276</v>
      </c>
      <c r="AD40" s="445">
        <v>0.68871987369875787</v>
      </c>
      <c r="AE40" s="445">
        <v>-0.55375363081623408</v>
      </c>
      <c r="AF40" s="447">
        <v>0.50278467927631676</v>
      </c>
      <c r="AG40" s="429"/>
    </row>
    <row r="41" spans="1:33">
      <c r="A41" s="705"/>
      <c r="B41" s="434" t="s">
        <v>211</v>
      </c>
      <c r="C41" s="448">
        <v>0.30413549720654276</v>
      </c>
      <c r="D41" s="436">
        <v>5.0227348886650702E-2</v>
      </c>
      <c r="E41" s="436">
        <v>9.0264982692010651E-2</v>
      </c>
      <c r="F41" s="436">
        <v>0.17217651807000556</v>
      </c>
      <c r="G41" s="436">
        <v>6.5934949147559638E-3</v>
      </c>
      <c r="H41" s="436">
        <v>0.5204203885149068</v>
      </c>
      <c r="I41" s="436">
        <v>0.1706752155324332</v>
      </c>
      <c r="J41" s="436">
        <v>7.7522881170894401E-3</v>
      </c>
      <c r="K41" s="436">
        <v>2.0039451165087298E-3</v>
      </c>
      <c r="L41" s="436">
        <v>1.2747758145031157E-2</v>
      </c>
      <c r="M41" s="436">
        <v>1.6121037903989066E-3</v>
      </c>
      <c r="N41" s="436">
        <v>0.14487738919423049</v>
      </c>
      <c r="O41" s="449"/>
      <c r="P41" s="436">
        <v>3.5274919493979758E-3</v>
      </c>
      <c r="Q41" s="436">
        <v>7.2972901779825704E-4</v>
      </c>
      <c r="R41" s="436">
        <v>5.8840486485533139E-4</v>
      </c>
      <c r="S41" s="436">
        <v>2.0716563998672563E-3</v>
      </c>
      <c r="T41" s="436">
        <v>1.7311124792940176E-2</v>
      </c>
      <c r="U41" s="436">
        <v>3.9396682715775471E-4</v>
      </c>
      <c r="V41" s="436">
        <v>0.21854015903182197</v>
      </c>
      <c r="W41" s="436">
        <v>0.29429691342478154</v>
      </c>
      <c r="X41" s="436">
        <v>0.38852797300496933</v>
      </c>
      <c r="Y41" s="436">
        <v>0.30616834173138813</v>
      </c>
      <c r="Z41" s="436">
        <v>0.32538066447608027</v>
      </c>
      <c r="AA41" s="436">
        <v>0.11672770890500753</v>
      </c>
      <c r="AB41" s="436">
        <v>4.1532580810613937E-2</v>
      </c>
      <c r="AC41" s="436">
        <v>5.1785843532002128E-2</v>
      </c>
      <c r="AD41" s="436">
        <v>5.8896092874005372E-2</v>
      </c>
      <c r="AE41" s="436">
        <v>0.1544418021676866</v>
      </c>
      <c r="AF41" s="437">
        <v>0.16771999296780984</v>
      </c>
      <c r="AG41" s="429"/>
    </row>
    <row r="42" spans="1:33">
      <c r="A42" s="706"/>
      <c r="B42" s="438" t="s">
        <v>323</v>
      </c>
      <c r="C42" s="439">
        <v>9</v>
      </c>
      <c r="D42" s="440">
        <v>9</v>
      </c>
      <c r="E42" s="440">
        <v>9</v>
      </c>
      <c r="F42" s="440">
        <v>9</v>
      </c>
      <c r="G42" s="440">
        <v>9</v>
      </c>
      <c r="H42" s="440">
        <v>9</v>
      </c>
      <c r="I42" s="440">
        <v>9</v>
      </c>
      <c r="J42" s="440">
        <v>9</v>
      </c>
      <c r="K42" s="440">
        <v>9</v>
      </c>
      <c r="L42" s="440">
        <v>9</v>
      </c>
      <c r="M42" s="440">
        <v>9</v>
      </c>
      <c r="N42" s="440">
        <v>9</v>
      </c>
      <c r="O42" s="440">
        <v>9</v>
      </c>
      <c r="P42" s="440">
        <v>9</v>
      </c>
      <c r="Q42" s="440">
        <v>9</v>
      </c>
      <c r="R42" s="440">
        <v>9</v>
      </c>
      <c r="S42" s="440">
        <v>9</v>
      </c>
      <c r="T42" s="440">
        <v>9</v>
      </c>
      <c r="U42" s="440">
        <v>9</v>
      </c>
      <c r="V42" s="440">
        <v>8</v>
      </c>
      <c r="W42" s="440">
        <v>8</v>
      </c>
      <c r="X42" s="440">
        <v>9</v>
      </c>
      <c r="Y42" s="440">
        <v>9</v>
      </c>
      <c r="Z42" s="440">
        <v>9</v>
      </c>
      <c r="AA42" s="440">
        <v>8</v>
      </c>
      <c r="AB42" s="440">
        <v>9</v>
      </c>
      <c r="AC42" s="440">
        <v>7</v>
      </c>
      <c r="AD42" s="440">
        <v>8</v>
      </c>
      <c r="AE42" s="440">
        <v>8</v>
      </c>
      <c r="AF42" s="441">
        <v>9</v>
      </c>
      <c r="AG42" s="429"/>
    </row>
    <row r="43" spans="1:33">
      <c r="A43" s="704" t="s">
        <v>192</v>
      </c>
      <c r="B43" s="442" t="s">
        <v>209</v>
      </c>
      <c r="C43" s="450">
        <v>0.43357725550326387</v>
      </c>
      <c r="D43" s="446" t="s">
        <v>213</v>
      </c>
      <c r="E43" s="445">
        <v>0.4084828340786183</v>
      </c>
      <c r="F43" s="445">
        <v>0.56790469052907044</v>
      </c>
      <c r="G43" s="446" t="s">
        <v>225</v>
      </c>
      <c r="H43" s="445">
        <v>0.22847880695109923</v>
      </c>
      <c r="I43" s="445">
        <v>0.56364520236374505</v>
      </c>
      <c r="J43" s="446" t="s">
        <v>236</v>
      </c>
      <c r="K43" s="446" t="s">
        <v>243</v>
      </c>
      <c r="L43" s="445">
        <v>0.65434079226968422</v>
      </c>
      <c r="M43" s="446" t="s">
        <v>251</v>
      </c>
      <c r="N43" s="445">
        <v>0.59383333312436493</v>
      </c>
      <c r="O43" s="446" t="s">
        <v>230</v>
      </c>
      <c r="P43" s="444">
        <v>1</v>
      </c>
      <c r="Q43" s="446" t="s">
        <v>263</v>
      </c>
      <c r="R43" s="446" t="s">
        <v>264</v>
      </c>
      <c r="S43" s="446" t="s">
        <v>265</v>
      </c>
      <c r="T43" s="446" t="s">
        <v>266</v>
      </c>
      <c r="U43" s="446" t="s">
        <v>267</v>
      </c>
      <c r="V43" s="445">
        <v>-0.32116286167846464</v>
      </c>
      <c r="W43" s="445">
        <v>0.2425668736132606</v>
      </c>
      <c r="X43" s="445">
        <v>-0.39498757921013594</v>
      </c>
      <c r="Y43" s="445">
        <v>-0.47681803786472576</v>
      </c>
      <c r="Z43" s="445">
        <v>3.3615346033125396E-2</v>
      </c>
      <c r="AA43" s="446" t="s">
        <v>347</v>
      </c>
      <c r="AB43" s="445">
        <v>0.40070328003745043</v>
      </c>
      <c r="AC43" s="445">
        <v>0.58131945829518927</v>
      </c>
      <c r="AD43" s="445">
        <v>0.63774909955980175</v>
      </c>
      <c r="AE43" s="445">
        <v>-0.69307039190835396</v>
      </c>
      <c r="AF43" s="447">
        <v>0.1034059347279753</v>
      </c>
      <c r="AG43" s="429"/>
    </row>
    <row r="44" spans="1:33">
      <c r="A44" s="705"/>
      <c r="B44" s="434" t="s">
        <v>211</v>
      </c>
      <c r="C44" s="448">
        <v>0.24365709251409126</v>
      </c>
      <c r="D44" s="436">
        <v>3.873586976936403E-2</v>
      </c>
      <c r="E44" s="436">
        <v>0.27504273480000768</v>
      </c>
      <c r="F44" s="436">
        <v>0.11067770298369982</v>
      </c>
      <c r="G44" s="436">
        <v>1.219842034669761E-3</v>
      </c>
      <c r="H44" s="436">
        <v>0.55432232329371622</v>
      </c>
      <c r="I44" s="436">
        <v>0.11398519691391448</v>
      </c>
      <c r="J44" s="436">
        <v>2.5235191390169034E-5</v>
      </c>
      <c r="K44" s="436">
        <v>4.771494384858221E-4</v>
      </c>
      <c r="L44" s="436">
        <v>5.5859167345778844E-2</v>
      </c>
      <c r="M44" s="436">
        <v>2.8286626394058862E-4</v>
      </c>
      <c r="N44" s="436">
        <v>9.1798986435439892E-2</v>
      </c>
      <c r="O44" s="436">
        <v>3.5274919493979758E-3</v>
      </c>
      <c r="P44" s="449"/>
      <c r="Q44" s="436">
        <v>4.9043797824479677E-7</v>
      </c>
      <c r="R44" s="436">
        <v>1.4112515340883435E-2</v>
      </c>
      <c r="S44" s="436">
        <v>2.2563611180500182E-2</v>
      </c>
      <c r="T44" s="436">
        <v>7.4956916332827722E-3</v>
      </c>
      <c r="U44" s="436">
        <v>1.1202158527621956E-4</v>
      </c>
      <c r="V44" s="436">
        <v>0.43794647713977808</v>
      </c>
      <c r="W44" s="436">
        <v>0.56271259612705093</v>
      </c>
      <c r="X44" s="436">
        <v>0.29274796007710063</v>
      </c>
      <c r="Y44" s="436">
        <v>0.19436468962581582</v>
      </c>
      <c r="Z44" s="436">
        <v>0.93158383203892114</v>
      </c>
      <c r="AA44" s="436">
        <v>4.8227009482139142E-2</v>
      </c>
      <c r="AB44" s="436">
        <v>0.285179353966515</v>
      </c>
      <c r="AC44" s="436">
        <v>0.17103887929937764</v>
      </c>
      <c r="AD44" s="436">
        <v>8.889299123671443E-2</v>
      </c>
      <c r="AE44" s="436">
        <v>5.6667711783131326E-2</v>
      </c>
      <c r="AF44" s="437">
        <v>0.7912112296637196</v>
      </c>
      <c r="AG44" s="429"/>
    </row>
    <row r="45" spans="1:33">
      <c r="A45" s="706"/>
      <c r="B45" s="438" t="s">
        <v>323</v>
      </c>
      <c r="C45" s="439">
        <v>9</v>
      </c>
      <c r="D45" s="440">
        <v>9</v>
      </c>
      <c r="E45" s="440">
        <v>9</v>
      </c>
      <c r="F45" s="440">
        <v>9</v>
      </c>
      <c r="G45" s="440">
        <v>9</v>
      </c>
      <c r="H45" s="440">
        <v>9</v>
      </c>
      <c r="I45" s="440">
        <v>9</v>
      </c>
      <c r="J45" s="440">
        <v>9</v>
      </c>
      <c r="K45" s="440">
        <v>9</v>
      </c>
      <c r="L45" s="440">
        <v>9</v>
      </c>
      <c r="M45" s="440">
        <v>9</v>
      </c>
      <c r="N45" s="440">
        <v>9</v>
      </c>
      <c r="O45" s="440">
        <v>9</v>
      </c>
      <c r="P45" s="440">
        <v>9</v>
      </c>
      <c r="Q45" s="440">
        <v>9</v>
      </c>
      <c r="R45" s="440">
        <v>9</v>
      </c>
      <c r="S45" s="440">
        <v>9</v>
      </c>
      <c r="T45" s="440">
        <v>9</v>
      </c>
      <c r="U45" s="440">
        <v>9</v>
      </c>
      <c r="V45" s="440">
        <v>8</v>
      </c>
      <c r="W45" s="440">
        <v>8</v>
      </c>
      <c r="X45" s="440">
        <v>9</v>
      </c>
      <c r="Y45" s="440">
        <v>9</v>
      </c>
      <c r="Z45" s="440">
        <v>9</v>
      </c>
      <c r="AA45" s="440">
        <v>8</v>
      </c>
      <c r="AB45" s="440">
        <v>9</v>
      </c>
      <c r="AC45" s="440">
        <v>7</v>
      </c>
      <c r="AD45" s="440">
        <v>8</v>
      </c>
      <c r="AE45" s="440">
        <v>8</v>
      </c>
      <c r="AF45" s="441">
        <v>9</v>
      </c>
      <c r="AG45" s="429"/>
    </row>
    <row r="46" spans="1:33">
      <c r="A46" s="704" t="s">
        <v>193</v>
      </c>
      <c r="B46" s="442" t="s">
        <v>209</v>
      </c>
      <c r="C46" s="450">
        <v>0.43611729340567584</v>
      </c>
      <c r="D46" s="446" t="s">
        <v>214</v>
      </c>
      <c r="E46" s="445">
        <v>0.44626182110741069</v>
      </c>
      <c r="F46" s="445">
        <v>0.5641043302247154</v>
      </c>
      <c r="G46" s="446" t="s">
        <v>226</v>
      </c>
      <c r="H46" s="445">
        <v>0.23298487625957187</v>
      </c>
      <c r="I46" s="445">
        <v>0.56119359185928508</v>
      </c>
      <c r="J46" s="446" t="s">
        <v>237</v>
      </c>
      <c r="K46" s="446" t="s">
        <v>244</v>
      </c>
      <c r="L46" s="446" t="s">
        <v>342</v>
      </c>
      <c r="M46" s="446" t="s">
        <v>252</v>
      </c>
      <c r="N46" s="445">
        <v>0.59105814783401678</v>
      </c>
      <c r="O46" s="446" t="s">
        <v>257</v>
      </c>
      <c r="P46" s="446" t="s">
        <v>263</v>
      </c>
      <c r="Q46" s="444">
        <v>1</v>
      </c>
      <c r="R46" s="446" t="s">
        <v>268</v>
      </c>
      <c r="S46" s="446" t="s">
        <v>269</v>
      </c>
      <c r="T46" s="446" t="s">
        <v>270</v>
      </c>
      <c r="U46" s="446" t="s">
        <v>271</v>
      </c>
      <c r="V46" s="445">
        <v>-0.52984015537136631</v>
      </c>
      <c r="W46" s="445">
        <v>0.52550197785636266</v>
      </c>
      <c r="X46" s="445">
        <v>-0.38571268469799974</v>
      </c>
      <c r="Y46" s="445">
        <v>-0.46579170626339506</v>
      </c>
      <c r="Z46" s="445">
        <v>8.5274252901270289E-2</v>
      </c>
      <c r="AA46" s="445">
        <v>-0.6985764117496458</v>
      </c>
      <c r="AB46" s="445">
        <v>0.43081160592566486</v>
      </c>
      <c r="AC46" s="445">
        <v>0.61267125728270611</v>
      </c>
      <c r="AD46" s="445">
        <v>0.6157259228808154</v>
      </c>
      <c r="AE46" s="445">
        <v>-0.6728821914972215</v>
      </c>
      <c r="AF46" s="447">
        <v>0.17269017682331617</v>
      </c>
      <c r="AG46" s="429"/>
    </row>
    <row r="47" spans="1:33">
      <c r="A47" s="705"/>
      <c r="B47" s="434" t="s">
        <v>211</v>
      </c>
      <c r="C47" s="448">
        <v>0.24059302139752123</v>
      </c>
      <c r="D47" s="436">
        <v>2.8329663419753404E-2</v>
      </c>
      <c r="E47" s="436">
        <v>0.22856420751722645</v>
      </c>
      <c r="F47" s="436">
        <v>0.11362586422401252</v>
      </c>
      <c r="G47" s="436">
        <v>5.9248833954643725E-4</v>
      </c>
      <c r="H47" s="436">
        <v>0.54631606975854263</v>
      </c>
      <c r="I47" s="436">
        <v>0.11591548039524045</v>
      </c>
      <c r="J47" s="436">
        <v>1.0648537671982585E-4</v>
      </c>
      <c r="K47" s="436">
        <v>1.8084278353356183E-4</v>
      </c>
      <c r="L47" s="436">
        <v>2.2341914413812617E-2</v>
      </c>
      <c r="M47" s="436">
        <v>9.6714966123534617E-5</v>
      </c>
      <c r="N47" s="436">
        <v>9.371742525815846E-2</v>
      </c>
      <c r="O47" s="436">
        <v>7.2972901779825704E-4</v>
      </c>
      <c r="P47" s="436">
        <v>4.9043797824479677E-7</v>
      </c>
      <c r="Q47" s="449"/>
      <c r="R47" s="436">
        <v>5.5555497272972527E-3</v>
      </c>
      <c r="S47" s="436">
        <v>7.7882661906667223E-3</v>
      </c>
      <c r="T47" s="436">
        <v>6.1242231351216403E-3</v>
      </c>
      <c r="U47" s="436">
        <v>1.1759158507229596E-5</v>
      </c>
      <c r="V47" s="436">
        <v>0.17681893632782814</v>
      </c>
      <c r="W47" s="436">
        <v>0.18105397096617828</v>
      </c>
      <c r="X47" s="436">
        <v>0.30524613262682826</v>
      </c>
      <c r="Y47" s="436">
        <v>0.20635220223933889</v>
      </c>
      <c r="Z47" s="436">
        <v>0.82732997193735625</v>
      </c>
      <c r="AA47" s="436">
        <v>5.3920730999866849E-2</v>
      </c>
      <c r="AB47" s="436">
        <v>0.2470170289386498</v>
      </c>
      <c r="AC47" s="436">
        <v>0.14356026121780047</v>
      </c>
      <c r="AD47" s="436">
        <v>0.10411815184958977</v>
      </c>
      <c r="AE47" s="436">
        <v>6.7444261756543084E-2</v>
      </c>
      <c r="AF47" s="437">
        <v>0.65682437538392224</v>
      </c>
      <c r="AG47" s="429"/>
    </row>
    <row r="48" spans="1:33">
      <c r="A48" s="706"/>
      <c r="B48" s="438" t="s">
        <v>323</v>
      </c>
      <c r="C48" s="439">
        <v>9</v>
      </c>
      <c r="D48" s="440">
        <v>9</v>
      </c>
      <c r="E48" s="440">
        <v>9</v>
      </c>
      <c r="F48" s="440">
        <v>9</v>
      </c>
      <c r="G48" s="440">
        <v>9</v>
      </c>
      <c r="H48" s="440">
        <v>9</v>
      </c>
      <c r="I48" s="440">
        <v>9</v>
      </c>
      <c r="J48" s="440">
        <v>9</v>
      </c>
      <c r="K48" s="440">
        <v>9</v>
      </c>
      <c r="L48" s="440">
        <v>9</v>
      </c>
      <c r="M48" s="440">
        <v>9</v>
      </c>
      <c r="N48" s="440">
        <v>9</v>
      </c>
      <c r="O48" s="440">
        <v>9</v>
      </c>
      <c r="P48" s="440">
        <v>9</v>
      </c>
      <c r="Q48" s="440">
        <v>9</v>
      </c>
      <c r="R48" s="440">
        <v>9</v>
      </c>
      <c r="S48" s="440">
        <v>9</v>
      </c>
      <c r="T48" s="440">
        <v>9</v>
      </c>
      <c r="U48" s="440">
        <v>9</v>
      </c>
      <c r="V48" s="440">
        <v>8</v>
      </c>
      <c r="W48" s="440">
        <v>8</v>
      </c>
      <c r="X48" s="440">
        <v>9</v>
      </c>
      <c r="Y48" s="440">
        <v>9</v>
      </c>
      <c r="Z48" s="440">
        <v>9</v>
      </c>
      <c r="AA48" s="440">
        <v>8</v>
      </c>
      <c r="AB48" s="440">
        <v>9</v>
      </c>
      <c r="AC48" s="440">
        <v>7</v>
      </c>
      <c r="AD48" s="440">
        <v>8</v>
      </c>
      <c r="AE48" s="440">
        <v>8</v>
      </c>
      <c r="AF48" s="441">
        <v>9</v>
      </c>
      <c r="AG48" s="429"/>
    </row>
    <row r="49" spans="1:33">
      <c r="A49" s="704" t="s">
        <v>194</v>
      </c>
      <c r="B49" s="442" t="s">
        <v>209</v>
      </c>
      <c r="C49" s="450">
        <v>0.41092960194479261</v>
      </c>
      <c r="D49" s="445">
        <v>0.62154159675663878</v>
      </c>
      <c r="E49" s="446" t="s">
        <v>330</v>
      </c>
      <c r="F49" s="445">
        <v>0.54050431445591851</v>
      </c>
      <c r="G49" s="446" t="s">
        <v>225</v>
      </c>
      <c r="H49" s="445">
        <v>0.39554538594689775</v>
      </c>
      <c r="I49" s="445">
        <v>0.5434788752916847</v>
      </c>
      <c r="J49" s="446" t="s">
        <v>238</v>
      </c>
      <c r="K49" s="446" t="s">
        <v>245</v>
      </c>
      <c r="L49" s="446" t="s">
        <v>343</v>
      </c>
      <c r="M49" s="446" t="s">
        <v>253</v>
      </c>
      <c r="N49" s="445">
        <v>0.57195498377244458</v>
      </c>
      <c r="O49" s="446" t="s">
        <v>258</v>
      </c>
      <c r="P49" s="446" t="s">
        <v>264</v>
      </c>
      <c r="Q49" s="446" t="s">
        <v>268</v>
      </c>
      <c r="R49" s="444">
        <v>1</v>
      </c>
      <c r="S49" s="446" t="s">
        <v>272</v>
      </c>
      <c r="T49" s="446" t="s">
        <v>273</v>
      </c>
      <c r="U49" s="446" t="s">
        <v>249</v>
      </c>
      <c r="V49" s="445">
        <v>-0.38484928740089069</v>
      </c>
      <c r="W49" s="445">
        <v>-2.1239173301895342E-2</v>
      </c>
      <c r="X49" s="445">
        <v>-3.8132995705245913E-2</v>
      </c>
      <c r="Y49" s="445">
        <v>-0.21760481634919288</v>
      </c>
      <c r="Z49" s="445">
        <v>0.34249925991240493</v>
      </c>
      <c r="AA49" s="445">
        <v>-0.63934887370799676</v>
      </c>
      <c r="AB49" s="445">
        <v>0.64734351186533035</v>
      </c>
      <c r="AC49" s="445">
        <v>0.71097153162873872</v>
      </c>
      <c r="AD49" s="445">
        <v>0.6335102284133578</v>
      </c>
      <c r="AE49" s="445">
        <v>-0.43642612611595694</v>
      </c>
      <c r="AF49" s="447">
        <v>0.52030279911698785</v>
      </c>
      <c r="AG49" s="429"/>
    </row>
    <row r="50" spans="1:33">
      <c r="A50" s="705"/>
      <c r="B50" s="434" t="s">
        <v>211</v>
      </c>
      <c r="C50" s="448">
        <v>0.27189415523755761</v>
      </c>
      <c r="D50" s="436">
        <v>7.3962584777115259E-2</v>
      </c>
      <c r="E50" s="436">
        <v>3.4916951021412838E-2</v>
      </c>
      <c r="F50" s="436">
        <v>0.13298405591751261</v>
      </c>
      <c r="G50" s="436">
        <v>1.2263184263946929E-3</v>
      </c>
      <c r="H50" s="436">
        <v>0.29200482656626625</v>
      </c>
      <c r="I50" s="436">
        <v>0.13044400820845084</v>
      </c>
      <c r="J50" s="436">
        <v>1.1013500979342356E-2</v>
      </c>
      <c r="K50" s="436">
        <v>1.0711570263156672E-3</v>
      </c>
      <c r="L50" s="436">
        <v>2.9445677159836568E-3</v>
      </c>
      <c r="M50" s="436">
        <v>9.1550539460265334E-4</v>
      </c>
      <c r="N50" s="436">
        <v>0.10758693478297124</v>
      </c>
      <c r="O50" s="436">
        <v>5.8840486485533139E-4</v>
      </c>
      <c r="P50" s="436">
        <v>1.4112515340883435E-2</v>
      </c>
      <c r="Q50" s="436">
        <v>5.5555497272972527E-3</v>
      </c>
      <c r="R50" s="449"/>
      <c r="S50" s="436">
        <v>2.1187844611556523E-4</v>
      </c>
      <c r="T50" s="436">
        <v>1.244351686840992E-2</v>
      </c>
      <c r="U50" s="436">
        <v>1.620920844096747E-3</v>
      </c>
      <c r="V50" s="436">
        <v>0.34649131856459137</v>
      </c>
      <c r="W50" s="436">
        <v>0.9601885247429387</v>
      </c>
      <c r="X50" s="436">
        <v>0.92241017257572144</v>
      </c>
      <c r="Y50" s="436">
        <v>0.57382108111872987</v>
      </c>
      <c r="Z50" s="436">
        <v>0.36692344993805659</v>
      </c>
      <c r="AA50" s="436">
        <v>8.7840840854635588E-2</v>
      </c>
      <c r="AB50" s="436">
        <v>5.945489699681214E-2</v>
      </c>
      <c r="AC50" s="436">
        <v>7.3286170460328745E-2</v>
      </c>
      <c r="AD50" s="436">
        <v>9.1715974131442668E-2</v>
      </c>
      <c r="AE50" s="436">
        <v>0.27967015373602</v>
      </c>
      <c r="AF50" s="437">
        <v>0.15100385402940578</v>
      </c>
      <c r="AG50" s="429"/>
    </row>
    <row r="51" spans="1:33">
      <c r="A51" s="706"/>
      <c r="B51" s="438" t="s">
        <v>323</v>
      </c>
      <c r="C51" s="439">
        <v>9</v>
      </c>
      <c r="D51" s="440">
        <v>9</v>
      </c>
      <c r="E51" s="440">
        <v>9</v>
      </c>
      <c r="F51" s="440">
        <v>9</v>
      </c>
      <c r="G51" s="440">
        <v>9</v>
      </c>
      <c r="H51" s="440">
        <v>9</v>
      </c>
      <c r="I51" s="440">
        <v>9</v>
      </c>
      <c r="J51" s="440">
        <v>9</v>
      </c>
      <c r="K51" s="440">
        <v>9</v>
      </c>
      <c r="L51" s="440">
        <v>9</v>
      </c>
      <c r="M51" s="440">
        <v>9</v>
      </c>
      <c r="N51" s="440">
        <v>9</v>
      </c>
      <c r="O51" s="440">
        <v>9</v>
      </c>
      <c r="P51" s="440">
        <v>9</v>
      </c>
      <c r="Q51" s="440">
        <v>9</v>
      </c>
      <c r="R51" s="440">
        <v>9</v>
      </c>
      <c r="S51" s="440">
        <v>9</v>
      </c>
      <c r="T51" s="440">
        <v>9</v>
      </c>
      <c r="U51" s="440">
        <v>9</v>
      </c>
      <c r="V51" s="440">
        <v>8</v>
      </c>
      <c r="W51" s="440">
        <v>8</v>
      </c>
      <c r="X51" s="440">
        <v>9</v>
      </c>
      <c r="Y51" s="440">
        <v>9</v>
      </c>
      <c r="Z51" s="440">
        <v>9</v>
      </c>
      <c r="AA51" s="440">
        <v>8</v>
      </c>
      <c r="AB51" s="440">
        <v>9</v>
      </c>
      <c r="AC51" s="440">
        <v>7</v>
      </c>
      <c r="AD51" s="440">
        <v>8</v>
      </c>
      <c r="AE51" s="440">
        <v>8</v>
      </c>
      <c r="AF51" s="441">
        <v>9</v>
      </c>
      <c r="AG51" s="429"/>
    </row>
    <row r="52" spans="1:33">
      <c r="A52" s="704" t="s">
        <v>195</v>
      </c>
      <c r="B52" s="442" t="s">
        <v>209</v>
      </c>
      <c r="C52" s="450">
        <v>0.39805816620534207</v>
      </c>
      <c r="D52" s="446" t="s">
        <v>215</v>
      </c>
      <c r="E52" s="446" t="s">
        <v>331</v>
      </c>
      <c r="F52" s="446" t="s">
        <v>220</v>
      </c>
      <c r="G52" s="446" t="s">
        <v>227</v>
      </c>
      <c r="H52" s="445">
        <v>0.40185236902097188</v>
      </c>
      <c r="I52" s="446" t="s">
        <v>232</v>
      </c>
      <c r="J52" s="446" t="s">
        <v>239</v>
      </c>
      <c r="K52" s="446" t="s">
        <v>246</v>
      </c>
      <c r="L52" s="446" t="s">
        <v>344</v>
      </c>
      <c r="M52" s="446" t="s">
        <v>254</v>
      </c>
      <c r="N52" s="446" t="s">
        <v>256</v>
      </c>
      <c r="O52" s="446" t="s">
        <v>259</v>
      </c>
      <c r="P52" s="446" t="s">
        <v>265</v>
      </c>
      <c r="Q52" s="446" t="s">
        <v>269</v>
      </c>
      <c r="R52" s="446" t="s">
        <v>272</v>
      </c>
      <c r="S52" s="444">
        <v>1</v>
      </c>
      <c r="T52" s="446" t="s">
        <v>274</v>
      </c>
      <c r="U52" s="446" t="s">
        <v>275</v>
      </c>
      <c r="V52" s="445">
        <v>-0.44278187007058362</v>
      </c>
      <c r="W52" s="445">
        <v>0.13823999449037916</v>
      </c>
      <c r="X52" s="445">
        <v>-0.17670314717161836</v>
      </c>
      <c r="Y52" s="445">
        <v>-0.38750924401610687</v>
      </c>
      <c r="Z52" s="445">
        <v>0.39105353669041704</v>
      </c>
      <c r="AA52" s="445">
        <v>-0.64646866392516178</v>
      </c>
      <c r="AB52" s="445">
        <v>0.5118249681141448</v>
      </c>
      <c r="AC52" s="445">
        <v>0.68201984714677477</v>
      </c>
      <c r="AD52" s="445">
        <v>0.54671486574666928</v>
      </c>
      <c r="AE52" s="445">
        <v>-0.52448624917919218</v>
      </c>
      <c r="AF52" s="447">
        <v>0.49718267764824081</v>
      </c>
      <c r="AG52" s="429"/>
    </row>
    <row r="53" spans="1:33">
      <c r="A53" s="705"/>
      <c r="B53" s="434" t="s">
        <v>211</v>
      </c>
      <c r="C53" s="448">
        <v>0.2886692462948684</v>
      </c>
      <c r="D53" s="436">
        <v>4.382769527064459E-2</v>
      </c>
      <c r="E53" s="436">
        <v>2.2072505410383466E-2</v>
      </c>
      <c r="F53" s="436">
        <v>3.9104356978923324E-2</v>
      </c>
      <c r="G53" s="436">
        <v>2.8194096383760679E-3</v>
      </c>
      <c r="H53" s="436">
        <v>0.28367011612897941</v>
      </c>
      <c r="I53" s="436">
        <v>3.7717021383556863E-2</v>
      </c>
      <c r="J53" s="436">
        <v>1.4715224260237051E-2</v>
      </c>
      <c r="K53" s="436">
        <v>5.3935354540917092E-3</v>
      </c>
      <c r="L53" s="436">
        <v>2.5677974072431365E-3</v>
      </c>
      <c r="M53" s="436">
        <v>4.306472678335678E-3</v>
      </c>
      <c r="N53" s="436">
        <v>3.1195819224625762E-2</v>
      </c>
      <c r="O53" s="436">
        <v>2.0716563998672563E-3</v>
      </c>
      <c r="P53" s="436">
        <v>2.2563611180500182E-2</v>
      </c>
      <c r="Q53" s="436">
        <v>7.7882661906667223E-3</v>
      </c>
      <c r="R53" s="436">
        <v>2.1187844611556523E-4</v>
      </c>
      <c r="S53" s="449"/>
      <c r="T53" s="436">
        <v>4.7824903801916514E-2</v>
      </c>
      <c r="U53" s="436">
        <v>5.3449573770185371E-3</v>
      </c>
      <c r="V53" s="436">
        <v>0.27191408013287888</v>
      </c>
      <c r="W53" s="436">
        <v>0.74408333721660269</v>
      </c>
      <c r="X53" s="436">
        <v>0.64925878137945758</v>
      </c>
      <c r="Y53" s="436">
        <v>0.30280440005401116</v>
      </c>
      <c r="Z53" s="436">
        <v>0.29801658366426031</v>
      </c>
      <c r="AA53" s="436">
        <v>8.3246150014434472E-2</v>
      </c>
      <c r="AB53" s="436">
        <v>0.15896690484588516</v>
      </c>
      <c r="AC53" s="436">
        <v>9.1445258589287787E-2</v>
      </c>
      <c r="AD53" s="436">
        <v>0.16085780407536701</v>
      </c>
      <c r="AE53" s="436">
        <v>0.18205331098547556</v>
      </c>
      <c r="AF53" s="437">
        <v>0.17327967708808215</v>
      </c>
      <c r="AG53" s="429"/>
    </row>
    <row r="54" spans="1:33">
      <c r="A54" s="706"/>
      <c r="B54" s="438" t="s">
        <v>323</v>
      </c>
      <c r="C54" s="439">
        <v>9</v>
      </c>
      <c r="D54" s="440">
        <v>9</v>
      </c>
      <c r="E54" s="440">
        <v>9</v>
      </c>
      <c r="F54" s="440">
        <v>9</v>
      </c>
      <c r="G54" s="440">
        <v>9</v>
      </c>
      <c r="H54" s="440">
        <v>9</v>
      </c>
      <c r="I54" s="440">
        <v>9</v>
      </c>
      <c r="J54" s="440">
        <v>9</v>
      </c>
      <c r="K54" s="440">
        <v>9</v>
      </c>
      <c r="L54" s="440">
        <v>9</v>
      </c>
      <c r="M54" s="440">
        <v>9</v>
      </c>
      <c r="N54" s="440">
        <v>9</v>
      </c>
      <c r="O54" s="440">
        <v>9</v>
      </c>
      <c r="P54" s="440">
        <v>9</v>
      </c>
      <c r="Q54" s="440">
        <v>9</v>
      </c>
      <c r="R54" s="440">
        <v>9</v>
      </c>
      <c r="S54" s="440">
        <v>9</v>
      </c>
      <c r="T54" s="440">
        <v>9</v>
      </c>
      <c r="U54" s="440">
        <v>9</v>
      </c>
      <c r="V54" s="440">
        <v>8</v>
      </c>
      <c r="W54" s="440">
        <v>8</v>
      </c>
      <c r="X54" s="440">
        <v>9</v>
      </c>
      <c r="Y54" s="440">
        <v>9</v>
      </c>
      <c r="Z54" s="440">
        <v>9</v>
      </c>
      <c r="AA54" s="440">
        <v>8</v>
      </c>
      <c r="AB54" s="440">
        <v>9</v>
      </c>
      <c r="AC54" s="440">
        <v>7</v>
      </c>
      <c r="AD54" s="440">
        <v>8</v>
      </c>
      <c r="AE54" s="440">
        <v>8</v>
      </c>
      <c r="AF54" s="441">
        <v>9</v>
      </c>
      <c r="AG54" s="429"/>
    </row>
    <row r="55" spans="1:33">
      <c r="A55" s="704" t="s">
        <v>196</v>
      </c>
      <c r="B55" s="442" t="s">
        <v>209</v>
      </c>
      <c r="C55" s="450">
        <v>0.40975937768856674</v>
      </c>
      <c r="D55" s="445">
        <v>0.62018676192962729</v>
      </c>
      <c r="E55" s="445">
        <v>0.36123682411033886</v>
      </c>
      <c r="F55" s="445">
        <v>0.31450498171086527</v>
      </c>
      <c r="G55" s="446" t="s">
        <v>228</v>
      </c>
      <c r="H55" s="445">
        <v>0.56037148746571519</v>
      </c>
      <c r="I55" s="445">
        <v>0.31348017384535576</v>
      </c>
      <c r="J55" s="446" t="s">
        <v>240</v>
      </c>
      <c r="K55" s="446" t="s">
        <v>247</v>
      </c>
      <c r="L55" s="446" t="s">
        <v>214</v>
      </c>
      <c r="M55" s="446" t="s">
        <v>250</v>
      </c>
      <c r="N55" s="445">
        <v>0.34362937782609559</v>
      </c>
      <c r="O55" s="446" t="s">
        <v>260</v>
      </c>
      <c r="P55" s="446" t="s">
        <v>266</v>
      </c>
      <c r="Q55" s="446" t="s">
        <v>270</v>
      </c>
      <c r="R55" s="446" t="s">
        <v>273</v>
      </c>
      <c r="S55" s="446" t="s">
        <v>274</v>
      </c>
      <c r="T55" s="444">
        <v>1</v>
      </c>
      <c r="U55" s="446" t="s">
        <v>276</v>
      </c>
      <c r="V55" s="445">
        <v>-0.28011233653699358</v>
      </c>
      <c r="W55" s="445">
        <v>0.29027867021501713</v>
      </c>
      <c r="X55" s="445">
        <v>8.0870700152020594E-2</v>
      </c>
      <c r="Y55" s="445">
        <v>7.3826979474432425E-2</v>
      </c>
      <c r="Z55" s="445">
        <v>4.715822637159902E-2</v>
      </c>
      <c r="AA55" s="445">
        <v>-0.32871312240488543</v>
      </c>
      <c r="AB55" s="445">
        <v>0.47879401231502433</v>
      </c>
      <c r="AC55" s="445">
        <v>0.67618921347629868</v>
      </c>
      <c r="AD55" s="445">
        <v>0.65401776507314457</v>
      </c>
      <c r="AE55" s="445">
        <v>-0.15569752171474605</v>
      </c>
      <c r="AF55" s="447">
        <v>0.23945417164305441</v>
      </c>
      <c r="AG55" s="429"/>
    </row>
    <row r="56" spans="1:33">
      <c r="A56" s="705"/>
      <c r="B56" s="434" t="s">
        <v>211</v>
      </c>
      <c r="C56" s="448">
        <v>0.27339767124783199</v>
      </c>
      <c r="D56" s="436">
        <v>7.4779675536474119E-2</v>
      </c>
      <c r="E56" s="436">
        <v>0.3394940255591401</v>
      </c>
      <c r="F56" s="436">
        <v>0.40978481353056906</v>
      </c>
      <c r="G56" s="436">
        <v>9.2886022505324992E-3</v>
      </c>
      <c r="H56" s="436">
        <v>0.11656712692990512</v>
      </c>
      <c r="I56" s="436">
        <v>0.41139537311646057</v>
      </c>
      <c r="J56" s="436">
        <v>2.9385450593513014E-2</v>
      </c>
      <c r="K56" s="436">
        <v>2.2002943582840667E-3</v>
      </c>
      <c r="L56" s="436">
        <v>2.8251648138001888E-2</v>
      </c>
      <c r="M56" s="436">
        <v>2.6690733214841519E-3</v>
      </c>
      <c r="N56" s="436">
        <v>0.36523998941106794</v>
      </c>
      <c r="O56" s="436">
        <v>1.7311124792940176E-2</v>
      </c>
      <c r="P56" s="436">
        <v>7.4956916332827722E-3</v>
      </c>
      <c r="Q56" s="436">
        <v>6.1242231351216403E-3</v>
      </c>
      <c r="R56" s="436">
        <v>1.244351686840992E-2</v>
      </c>
      <c r="S56" s="436">
        <v>4.7824903801916514E-2</v>
      </c>
      <c r="T56" s="449"/>
      <c r="U56" s="436">
        <v>4.1967687846647846E-3</v>
      </c>
      <c r="V56" s="436">
        <v>0.50161572469187876</v>
      </c>
      <c r="W56" s="436">
        <v>0.485528842658005</v>
      </c>
      <c r="X56" s="436">
        <v>0.83614681064810192</v>
      </c>
      <c r="Y56" s="436">
        <v>0.85028235356610116</v>
      </c>
      <c r="Z56" s="436">
        <v>0.90410791348964892</v>
      </c>
      <c r="AA56" s="436">
        <v>0.42662147904516778</v>
      </c>
      <c r="AB56" s="436">
        <v>0.19225880488226607</v>
      </c>
      <c r="AC56" s="436">
        <v>9.5360207481322942E-2</v>
      </c>
      <c r="AD56" s="436">
        <v>7.8530646753827898E-2</v>
      </c>
      <c r="AE56" s="436">
        <v>0.71275080460048001</v>
      </c>
      <c r="AF56" s="437">
        <v>0.5348992758812211</v>
      </c>
      <c r="AG56" s="429"/>
    </row>
    <row r="57" spans="1:33">
      <c r="A57" s="706"/>
      <c r="B57" s="438" t="s">
        <v>323</v>
      </c>
      <c r="C57" s="439">
        <v>9</v>
      </c>
      <c r="D57" s="440">
        <v>9</v>
      </c>
      <c r="E57" s="440">
        <v>9</v>
      </c>
      <c r="F57" s="440">
        <v>9</v>
      </c>
      <c r="G57" s="440">
        <v>9</v>
      </c>
      <c r="H57" s="440">
        <v>9</v>
      </c>
      <c r="I57" s="440">
        <v>9</v>
      </c>
      <c r="J57" s="440">
        <v>9</v>
      </c>
      <c r="K57" s="440">
        <v>9</v>
      </c>
      <c r="L57" s="440">
        <v>9</v>
      </c>
      <c r="M57" s="440">
        <v>9</v>
      </c>
      <c r="N57" s="440">
        <v>9</v>
      </c>
      <c r="O57" s="440">
        <v>9</v>
      </c>
      <c r="P57" s="440">
        <v>9</v>
      </c>
      <c r="Q57" s="440">
        <v>9</v>
      </c>
      <c r="R57" s="440">
        <v>9</v>
      </c>
      <c r="S57" s="440">
        <v>9</v>
      </c>
      <c r="T57" s="440">
        <v>9</v>
      </c>
      <c r="U57" s="440">
        <v>9</v>
      </c>
      <c r="V57" s="440">
        <v>8</v>
      </c>
      <c r="W57" s="440">
        <v>8</v>
      </c>
      <c r="X57" s="440">
        <v>9</v>
      </c>
      <c r="Y57" s="440">
        <v>9</v>
      </c>
      <c r="Z57" s="440">
        <v>9</v>
      </c>
      <c r="AA57" s="440">
        <v>8</v>
      </c>
      <c r="AB57" s="440">
        <v>9</v>
      </c>
      <c r="AC57" s="440">
        <v>7</v>
      </c>
      <c r="AD57" s="440">
        <v>8</v>
      </c>
      <c r="AE57" s="440">
        <v>8</v>
      </c>
      <c r="AF57" s="441">
        <v>9</v>
      </c>
      <c r="AG57" s="429"/>
    </row>
    <row r="58" spans="1:33">
      <c r="A58" s="704" t="s">
        <v>197</v>
      </c>
      <c r="B58" s="442" t="s">
        <v>209</v>
      </c>
      <c r="C58" s="450">
        <v>0.35738514135594918</v>
      </c>
      <c r="D58" s="446" t="s">
        <v>216</v>
      </c>
      <c r="E58" s="445">
        <v>0.47358592238418301</v>
      </c>
      <c r="F58" s="445">
        <v>0.4859742416407038</v>
      </c>
      <c r="G58" s="446" t="s">
        <v>229</v>
      </c>
      <c r="H58" s="445">
        <v>0.25907441413558818</v>
      </c>
      <c r="I58" s="445">
        <v>0.48379428171841454</v>
      </c>
      <c r="J58" s="446" t="s">
        <v>241</v>
      </c>
      <c r="K58" s="446" t="s">
        <v>248</v>
      </c>
      <c r="L58" s="446" t="s">
        <v>345</v>
      </c>
      <c r="M58" s="446" t="s">
        <v>255</v>
      </c>
      <c r="N58" s="445">
        <v>0.51698625729125958</v>
      </c>
      <c r="O58" s="446" t="s">
        <v>261</v>
      </c>
      <c r="P58" s="446" t="s">
        <v>267</v>
      </c>
      <c r="Q58" s="446" t="s">
        <v>271</v>
      </c>
      <c r="R58" s="446" t="s">
        <v>249</v>
      </c>
      <c r="S58" s="446" t="s">
        <v>275</v>
      </c>
      <c r="T58" s="446" t="s">
        <v>276</v>
      </c>
      <c r="U58" s="444">
        <v>1</v>
      </c>
      <c r="V58" s="445">
        <v>-0.3961252326536317</v>
      </c>
      <c r="W58" s="445">
        <v>0.63376733283785469</v>
      </c>
      <c r="X58" s="445">
        <v>-0.29795859779911649</v>
      </c>
      <c r="Y58" s="445">
        <v>-0.3706455294286457</v>
      </c>
      <c r="Z58" s="445">
        <v>0.13607955607348993</v>
      </c>
      <c r="AA58" s="445">
        <v>-0.59660006110509545</v>
      </c>
      <c r="AB58" s="445">
        <v>0.45167258127687071</v>
      </c>
      <c r="AC58" s="445">
        <v>0.53621439793513082</v>
      </c>
      <c r="AD58" s="445">
        <v>0.56487619698491254</v>
      </c>
      <c r="AE58" s="445">
        <v>-0.58220571018655198</v>
      </c>
      <c r="AF58" s="447">
        <v>0.24194268288204232</v>
      </c>
      <c r="AG58" s="429"/>
    </row>
    <row r="59" spans="1:33">
      <c r="A59" s="705"/>
      <c r="B59" s="434" t="s">
        <v>211</v>
      </c>
      <c r="C59" s="448">
        <v>0.34504788670436515</v>
      </c>
      <c r="D59" s="436">
        <v>4.6637795006361192E-2</v>
      </c>
      <c r="E59" s="436">
        <v>0.1978370596945474</v>
      </c>
      <c r="F59" s="436">
        <v>0.18471502995457781</v>
      </c>
      <c r="G59" s="436">
        <v>6.4177739262220808E-5</v>
      </c>
      <c r="H59" s="436">
        <v>0.5008538936110507</v>
      </c>
      <c r="I59" s="436">
        <v>0.1869873637363981</v>
      </c>
      <c r="J59" s="436">
        <v>5.2297239915954138E-4</v>
      </c>
      <c r="K59" s="436">
        <v>1.3491907563658008E-6</v>
      </c>
      <c r="L59" s="436">
        <v>9.5083370564848606E-3</v>
      </c>
      <c r="M59" s="436">
        <v>8.1622379385814012E-7</v>
      </c>
      <c r="N59" s="436">
        <v>0.15409074171449905</v>
      </c>
      <c r="O59" s="436">
        <v>3.9396682715775471E-4</v>
      </c>
      <c r="P59" s="436">
        <v>1.1202158527621956E-4</v>
      </c>
      <c r="Q59" s="436">
        <v>1.1759158507229596E-5</v>
      </c>
      <c r="R59" s="436">
        <v>1.620920844096747E-3</v>
      </c>
      <c r="S59" s="436">
        <v>5.3449573770185371E-3</v>
      </c>
      <c r="T59" s="436">
        <v>4.1967687846647846E-3</v>
      </c>
      <c r="U59" s="449"/>
      <c r="V59" s="436">
        <v>0.33130519663242147</v>
      </c>
      <c r="W59" s="436">
        <v>9.1543294192707916E-2</v>
      </c>
      <c r="X59" s="436">
        <v>0.43613604776477266</v>
      </c>
      <c r="Y59" s="436">
        <v>0.32611394036965496</v>
      </c>
      <c r="Z59" s="436">
        <v>0.72702330551111383</v>
      </c>
      <c r="AA59" s="436">
        <v>0.11846780265298229</v>
      </c>
      <c r="AB59" s="436">
        <v>0.22228539388241084</v>
      </c>
      <c r="AC59" s="436">
        <v>0.21470658021641675</v>
      </c>
      <c r="AD59" s="436">
        <v>0.14459422311950185</v>
      </c>
      <c r="AE59" s="436">
        <v>0.12996242280711456</v>
      </c>
      <c r="AF59" s="437">
        <v>0.53053240299262783</v>
      </c>
      <c r="AG59" s="429"/>
    </row>
    <row r="60" spans="1:33">
      <c r="A60" s="706"/>
      <c r="B60" s="438" t="s">
        <v>323</v>
      </c>
      <c r="C60" s="439">
        <v>9</v>
      </c>
      <c r="D60" s="440">
        <v>9</v>
      </c>
      <c r="E60" s="440">
        <v>9</v>
      </c>
      <c r="F60" s="440">
        <v>9</v>
      </c>
      <c r="G60" s="440">
        <v>9</v>
      </c>
      <c r="H60" s="440">
        <v>9</v>
      </c>
      <c r="I60" s="440">
        <v>9</v>
      </c>
      <c r="J60" s="440">
        <v>9</v>
      </c>
      <c r="K60" s="440">
        <v>9</v>
      </c>
      <c r="L60" s="440">
        <v>9</v>
      </c>
      <c r="M60" s="440">
        <v>9</v>
      </c>
      <c r="N60" s="440">
        <v>9</v>
      </c>
      <c r="O60" s="440">
        <v>9</v>
      </c>
      <c r="P60" s="440">
        <v>9</v>
      </c>
      <c r="Q60" s="440">
        <v>9</v>
      </c>
      <c r="R60" s="440">
        <v>9</v>
      </c>
      <c r="S60" s="440">
        <v>9</v>
      </c>
      <c r="T60" s="440">
        <v>9</v>
      </c>
      <c r="U60" s="440">
        <v>9</v>
      </c>
      <c r="V60" s="440">
        <v>8</v>
      </c>
      <c r="W60" s="440">
        <v>8</v>
      </c>
      <c r="X60" s="440">
        <v>9</v>
      </c>
      <c r="Y60" s="440">
        <v>9</v>
      </c>
      <c r="Z60" s="440">
        <v>9</v>
      </c>
      <c r="AA60" s="440">
        <v>8</v>
      </c>
      <c r="AB60" s="440">
        <v>9</v>
      </c>
      <c r="AC60" s="440">
        <v>7</v>
      </c>
      <c r="AD60" s="440">
        <v>8</v>
      </c>
      <c r="AE60" s="440">
        <v>8</v>
      </c>
      <c r="AF60" s="441">
        <v>9</v>
      </c>
      <c r="AG60" s="429"/>
    </row>
    <row r="61" spans="1:33">
      <c r="A61" s="704" t="s">
        <v>198</v>
      </c>
      <c r="B61" s="442" t="s">
        <v>209</v>
      </c>
      <c r="C61" s="443" t="s">
        <v>321</v>
      </c>
      <c r="D61" s="446" t="s">
        <v>325</v>
      </c>
      <c r="E61" s="445">
        <v>-0.29291449318022067</v>
      </c>
      <c r="F61" s="445">
        <v>-0.15737896402825641</v>
      </c>
      <c r="G61" s="445">
        <v>0.21500012421081771</v>
      </c>
      <c r="H61" s="445">
        <v>-0.51003622179442309</v>
      </c>
      <c r="I61" s="445">
        <v>-0.16471963028196032</v>
      </c>
      <c r="J61" s="445">
        <v>-0.24537834993655147</v>
      </c>
      <c r="K61" s="445">
        <v>-0.22811754788757183</v>
      </c>
      <c r="L61" s="445">
        <v>-0.29369403157983565</v>
      </c>
      <c r="M61" s="445">
        <v>-0.24931532599857487</v>
      </c>
      <c r="N61" s="445">
        <v>-0.14762510928591108</v>
      </c>
      <c r="O61" s="445">
        <v>-0.48924178728067358</v>
      </c>
      <c r="P61" s="445">
        <v>-0.32116286167846464</v>
      </c>
      <c r="Q61" s="445">
        <v>-0.52984015537136631</v>
      </c>
      <c r="R61" s="445">
        <v>-0.38484928740089069</v>
      </c>
      <c r="S61" s="445">
        <v>-0.44278187007058362</v>
      </c>
      <c r="T61" s="445">
        <v>-0.28011233653699358</v>
      </c>
      <c r="U61" s="445">
        <v>-0.3961252326536317</v>
      </c>
      <c r="V61" s="444">
        <v>1</v>
      </c>
      <c r="W61" s="446" t="s">
        <v>348</v>
      </c>
      <c r="X61" s="445">
        <v>0.33268184675728407</v>
      </c>
      <c r="Y61" s="445">
        <v>0.24575627655550542</v>
      </c>
      <c r="Z61" s="445">
        <v>-0.55513084124060907</v>
      </c>
      <c r="AA61" s="445">
        <v>-0.14007377120720391</v>
      </c>
      <c r="AB61" s="445">
        <v>-0.6087162983235711</v>
      </c>
      <c r="AC61" s="445">
        <v>-0.72358643337946982</v>
      </c>
      <c r="AD61" s="445">
        <v>-0.31453753704539378</v>
      </c>
      <c r="AE61" s="445">
        <v>-0.31270928257629571</v>
      </c>
      <c r="AF61" s="447">
        <v>-0.42795636325378839</v>
      </c>
      <c r="AG61" s="429"/>
    </row>
    <row r="62" spans="1:33">
      <c r="A62" s="705"/>
      <c r="B62" s="434" t="s">
        <v>211</v>
      </c>
      <c r="C62" s="448">
        <v>3.1391524826151505E-2</v>
      </c>
      <c r="D62" s="436">
        <v>3.7699646790325453E-3</v>
      </c>
      <c r="E62" s="436">
        <v>0.48139139862286839</v>
      </c>
      <c r="F62" s="436">
        <v>0.70975071770675557</v>
      </c>
      <c r="G62" s="436">
        <v>0.60912548136910605</v>
      </c>
      <c r="H62" s="436">
        <v>0.19658812426754063</v>
      </c>
      <c r="I62" s="436">
        <v>0.69669180061959501</v>
      </c>
      <c r="J62" s="436">
        <v>0.558049956330818</v>
      </c>
      <c r="K62" s="436">
        <v>0.5868863183465538</v>
      </c>
      <c r="L62" s="436">
        <v>0.48017042830078538</v>
      </c>
      <c r="M62" s="436">
        <v>0.55154375873450301</v>
      </c>
      <c r="N62" s="436">
        <v>0.72719815196811266</v>
      </c>
      <c r="O62" s="436">
        <v>0.21854015903182197</v>
      </c>
      <c r="P62" s="436">
        <v>0.43794647713977808</v>
      </c>
      <c r="Q62" s="436">
        <v>0.17681893632782814</v>
      </c>
      <c r="R62" s="436">
        <v>0.34649131856459137</v>
      </c>
      <c r="S62" s="436">
        <v>0.27191408013287888</v>
      </c>
      <c r="T62" s="436">
        <v>0.50161572469187876</v>
      </c>
      <c r="U62" s="436">
        <v>0.33130519663242147</v>
      </c>
      <c r="V62" s="449"/>
      <c r="W62" s="436">
        <v>3.3975365626916061E-2</v>
      </c>
      <c r="X62" s="436">
        <v>0.42071872308123681</v>
      </c>
      <c r="Y62" s="436">
        <v>0.5574242304142325</v>
      </c>
      <c r="Z62" s="436">
        <v>0.15320312321354099</v>
      </c>
      <c r="AA62" s="436">
        <v>0.76452936192167908</v>
      </c>
      <c r="AB62" s="436">
        <v>0.10925521250733103</v>
      </c>
      <c r="AC62" s="436">
        <v>0.10404707509666478</v>
      </c>
      <c r="AD62" s="436">
        <v>0.49204187889855855</v>
      </c>
      <c r="AE62" s="436">
        <v>0.49469914674788718</v>
      </c>
      <c r="AF62" s="437">
        <v>0.29017223246900586</v>
      </c>
      <c r="AG62" s="429"/>
    </row>
    <row r="63" spans="1:33">
      <c r="A63" s="706"/>
      <c r="B63" s="438" t="s">
        <v>323</v>
      </c>
      <c r="C63" s="439">
        <v>8</v>
      </c>
      <c r="D63" s="440">
        <v>8</v>
      </c>
      <c r="E63" s="440">
        <v>8</v>
      </c>
      <c r="F63" s="440">
        <v>8</v>
      </c>
      <c r="G63" s="440">
        <v>8</v>
      </c>
      <c r="H63" s="440">
        <v>8</v>
      </c>
      <c r="I63" s="440">
        <v>8</v>
      </c>
      <c r="J63" s="440">
        <v>8</v>
      </c>
      <c r="K63" s="440">
        <v>8</v>
      </c>
      <c r="L63" s="440">
        <v>8</v>
      </c>
      <c r="M63" s="440">
        <v>8</v>
      </c>
      <c r="N63" s="440">
        <v>8</v>
      </c>
      <c r="O63" s="440">
        <v>8</v>
      </c>
      <c r="P63" s="440">
        <v>8</v>
      </c>
      <c r="Q63" s="440">
        <v>8</v>
      </c>
      <c r="R63" s="440">
        <v>8</v>
      </c>
      <c r="S63" s="440">
        <v>8</v>
      </c>
      <c r="T63" s="440">
        <v>8</v>
      </c>
      <c r="U63" s="440">
        <v>8</v>
      </c>
      <c r="V63" s="440">
        <v>8</v>
      </c>
      <c r="W63" s="440">
        <v>8</v>
      </c>
      <c r="X63" s="440">
        <v>8</v>
      </c>
      <c r="Y63" s="440">
        <v>8</v>
      </c>
      <c r="Z63" s="440">
        <v>8</v>
      </c>
      <c r="AA63" s="440">
        <v>7</v>
      </c>
      <c r="AB63" s="440">
        <v>8</v>
      </c>
      <c r="AC63" s="440">
        <v>6</v>
      </c>
      <c r="AD63" s="440">
        <v>7</v>
      </c>
      <c r="AE63" s="440">
        <v>7</v>
      </c>
      <c r="AF63" s="441">
        <v>8</v>
      </c>
      <c r="AG63" s="429"/>
    </row>
    <row r="64" spans="1:33">
      <c r="A64" s="704" t="s">
        <v>199</v>
      </c>
      <c r="B64" s="442" t="s">
        <v>209</v>
      </c>
      <c r="C64" s="450">
        <v>0.41106415435263222</v>
      </c>
      <c r="D64" s="446" t="s">
        <v>326</v>
      </c>
      <c r="E64" s="445">
        <v>-8.3960633961686612E-2</v>
      </c>
      <c r="F64" s="445">
        <v>-0.18064395108944592</v>
      </c>
      <c r="G64" s="445">
        <v>5.8849238060028182E-2</v>
      </c>
      <c r="H64" s="445">
        <v>0.3294145967917263</v>
      </c>
      <c r="I64" s="445">
        <v>-0.17651382018241596</v>
      </c>
      <c r="J64" s="445">
        <v>-0.14801689357145587</v>
      </c>
      <c r="K64" s="445">
        <v>0.21764613797790211</v>
      </c>
      <c r="L64" s="445">
        <v>0.24049035908691396</v>
      </c>
      <c r="M64" s="445">
        <v>0.16071377526638711</v>
      </c>
      <c r="N64" s="445">
        <v>-0.19996995461632988</v>
      </c>
      <c r="O64" s="445">
        <v>0.42467079536022229</v>
      </c>
      <c r="P64" s="445">
        <v>0.2425668736132606</v>
      </c>
      <c r="Q64" s="445">
        <v>0.52550197785636266</v>
      </c>
      <c r="R64" s="445">
        <v>-2.1239173301895342E-2</v>
      </c>
      <c r="S64" s="445">
        <v>0.13823999449037916</v>
      </c>
      <c r="T64" s="445">
        <v>0.29027867021501713</v>
      </c>
      <c r="U64" s="445">
        <v>0.63376733283785469</v>
      </c>
      <c r="V64" s="446" t="s">
        <v>348</v>
      </c>
      <c r="W64" s="444">
        <v>1</v>
      </c>
      <c r="X64" s="445">
        <v>-0.4858076988586858</v>
      </c>
      <c r="Y64" s="445">
        <v>-0.1640559681075438</v>
      </c>
      <c r="Z64" s="445">
        <v>0.38907631759704669</v>
      </c>
      <c r="AA64" s="445">
        <v>0.60743249576202996</v>
      </c>
      <c r="AB64" s="445">
        <v>0.30738091298105102</v>
      </c>
      <c r="AC64" s="445">
        <v>0.31908649516856902</v>
      </c>
      <c r="AD64" s="445">
        <v>4.0935857251199852E-2</v>
      </c>
      <c r="AE64" s="445">
        <v>0.3655227602479158</v>
      </c>
      <c r="AF64" s="447">
        <v>0.22862192508613147</v>
      </c>
      <c r="AG64" s="429"/>
    </row>
    <row r="65" spans="1:33">
      <c r="A65" s="705"/>
      <c r="B65" s="434" t="s">
        <v>211</v>
      </c>
      <c r="C65" s="448">
        <v>0.31167723641033557</v>
      </c>
      <c r="D65" s="436">
        <v>3.8823678447199812E-2</v>
      </c>
      <c r="E65" s="436">
        <v>0.84331208556102766</v>
      </c>
      <c r="F65" s="436">
        <v>0.66858897661237648</v>
      </c>
      <c r="G65" s="436">
        <v>0.88991217471436213</v>
      </c>
      <c r="H65" s="436">
        <v>0.42557563451494307</v>
      </c>
      <c r="I65" s="436">
        <v>0.67584690927726998</v>
      </c>
      <c r="J65" s="436">
        <v>0.72649530906947113</v>
      </c>
      <c r="K65" s="436">
        <v>0.60461767886558282</v>
      </c>
      <c r="L65" s="436">
        <v>0.56616504951268087</v>
      </c>
      <c r="M65" s="436">
        <v>0.70381029339314827</v>
      </c>
      <c r="N65" s="436">
        <v>0.63493191907290136</v>
      </c>
      <c r="O65" s="436">
        <v>0.29429691342478154</v>
      </c>
      <c r="P65" s="436">
        <v>0.56271259612705093</v>
      </c>
      <c r="Q65" s="436">
        <v>0.18105397096617828</v>
      </c>
      <c r="R65" s="436">
        <v>0.9601885247429387</v>
      </c>
      <c r="S65" s="436">
        <v>0.74408333721660269</v>
      </c>
      <c r="T65" s="436">
        <v>0.485528842658005</v>
      </c>
      <c r="U65" s="436">
        <v>9.1543294192707916E-2</v>
      </c>
      <c r="V65" s="436">
        <v>3.3975365626916061E-2</v>
      </c>
      <c r="W65" s="449"/>
      <c r="X65" s="436">
        <v>0.22228201032824421</v>
      </c>
      <c r="Y65" s="436">
        <v>0.69786982192211799</v>
      </c>
      <c r="Z65" s="436">
        <v>0.34076152574567892</v>
      </c>
      <c r="AA65" s="436">
        <v>0.14798458165746001</v>
      </c>
      <c r="AB65" s="436">
        <v>0.45893463563713066</v>
      </c>
      <c r="AC65" s="436">
        <v>0.53761434307959577</v>
      </c>
      <c r="AD65" s="436">
        <v>0.93056334351400061</v>
      </c>
      <c r="AE65" s="436">
        <v>0.4200783464304747</v>
      </c>
      <c r="AF65" s="437">
        <v>0.58603668133826847</v>
      </c>
      <c r="AG65" s="429"/>
    </row>
    <row r="66" spans="1:33">
      <c r="A66" s="706"/>
      <c r="B66" s="438" t="s">
        <v>323</v>
      </c>
      <c r="C66" s="439">
        <v>8</v>
      </c>
      <c r="D66" s="440">
        <v>8</v>
      </c>
      <c r="E66" s="440">
        <v>8</v>
      </c>
      <c r="F66" s="440">
        <v>8</v>
      </c>
      <c r="G66" s="440">
        <v>8</v>
      </c>
      <c r="H66" s="440">
        <v>8</v>
      </c>
      <c r="I66" s="440">
        <v>8</v>
      </c>
      <c r="J66" s="440">
        <v>8</v>
      </c>
      <c r="K66" s="440">
        <v>8</v>
      </c>
      <c r="L66" s="440">
        <v>8</v>
      </c>
      <c r="M66" s="440">
        <v>8</v>
      </c>
      <c r="N66" s="440">
        <v>8</v>
      </c>
      <c r="O66" s="440">
        <v>8</v>
      </c>
      <c r="P66" s="440">
        <v>8</v>
      </c>
      <c r="Q66" s="440">
        <v>8</v>
      </c>
      <c r="R66" s="440">
        <v>8</v>
      </c>
      <c r="S66" s="440">
        <v>8</v>
      </c>
      <c r="T66" s="440">
        <v>8</v>
      </c>
      <c r="U66" s="440">
        <v>8</v>
      </c>
      <c r="V66" s="440">
        <v>8</v>
      </c>
      <c r="W66" s="440">
        <v>8</v>
      </c>
      <c r="X66" s="440">
        <v>8</v>
      </c>
      <c r="Y66" s="440">
        <v>8</v>
      </c>
      <c r="Z66" s="440">
        <v>8</v>
      </c>
      <c r="AA66" s="440">
        <v>7</v>
      </c>
      <c r="AB66" s="440">
        <v>8</v>
      </c>
      <c r="AC66" s="440">
        <v>6</v>
      </c>
      <c r="AD66" s="440">
        <v>7</v>
      </c>
      <c r="AE66" s="440">
        <v>7</v>
      </c>
      <c r="AF66" s="441">
        <v>8</v>
      </c>
      <c r="AG66" s="429"/>
    </row>
    <row r="67" spans="1:33">
      <c r="A67" s="704" t="s">
        <v>200</v>
      </c>
      <c r="B67" s="442" t="s">
        <v>209</v>
      </c>
      <c r="C67" s="450">
        <v>-0.30669175505131646</v>
      </c>
      <c r="D67" s="445">
        <v>-0.48896659113986929</v>
      </c>
      <c r="E67" s="445">
        <v>3.379527934575465E-3</v>
      </c>
      <c r="F67" s="445">
        <v>-0.24732819871408829</v>
      </c>
      <c r="G67" s="445">
        <v>0.19191501912909137</v>
      </c>
      <c r="H67" s="445">
        <v>0.31059031343053894</v>
      </c>
      <c r="I67" s="445">
        <v>-0.24381030329328152</v>
      </c>
      <c r="J67" s="445">
        <v>-0.3997104092219767</v>
      </c>
      <c r="K67" s="445">
        <v>-0.18128312489701465</v>
      </c>
      <c r="L67" s="445">
        <v>-5.358004837114437E-2</v>
      </c>
      <c r="M67" s="445">
        <v>-0.19640734365130227</v>
      </c>
      <c r="N67" s="445">
        <v>-0.23976847696167536</v>
      </c>
      <c r="O67" s="445">
        <v>-0.32820833609955102</v>
      </c>
      <c r="P67" s="445">
        <v>-0.39498757921013594</v>
      </c>
      <c r="Q67" s="445">
        <v>-0.38571268469799974</v>
      </c>
      <c r="R67" s="445">
        <v>-3.8132995705245913E-2</v>
      </c>
      <c r="S67" s="445">
        <v>-0.17670314717161836</v>
      </c>
      <c r="T67" s="445">
        <v>8.0870700152020594E-2</v>
      </c>
      <c r="U67" s="445">
        <v>-0.29795859779911649</v>
      </c>
      <c r="V67" s="445">
        <v>0.33268184675728407</v>
      </c>
      <c r="W67" s="445">
        <v>-0.4858076988586858</v>
      </c>
      <c r="X67" s="444">
        <v>1</v>
      </c>
      <c r="Y67" s="446" t="s">
        <v>245</v>
      </c>
      <c r="Z67" s="445">
        <v>-0.17426326116404633</v>
      </c>
      <c r="AA67" s="445">
        <v>0.39245294818327525</v>
      </c>
      <c r="AB67" s="445">
        <v>-9.2377267742734318E-2</v>
      </c>
      <c r="AC67" s="445">
        <v>-0.17452305573659416</v>
      </c>
      <c r="AD67" s="445">
        <v>-5.1517967969866456E-2</v>
      </c>
      <c r="AE67" s="445">
        <v>0.61349595441160498</v>
      </c>
      <c r="AF67" s="447">
        <v>8.4388928914197581E-2</v>
      </c>
      <c r="AG67" s="429"/>
    </row>
    <row r="68" spans="1:33">
      <c r="A68" s="705"/>
      <c r="B68" s="434" t="s">
        <v>211</v>
      </c>
      <c r="C68" s="448">
        <v>0.42213607154945865</v>
      </c>
      <c r="D68" s="436">
        <v>0.18162145575410069</v>
      </c>
      <c r="E68" s="436">
        <v>0.99311534775202226</v>
      </c>
      <c r="F68" s="436">
        <v>0.52112971404756625</v>
      </c>
      <c r="G68" s="436">
        <v>0.62083576980324173</v>
      </c>
      <c r="H68" s="436">
        <v>0.41595244238489792</v>
      </c>
      <c r="I68" s="436">
        <v>0.52726422875958823</v>
      </c>
      <c r="J68" s="436">
        <v>0.28648674967582477</v>
      </c>
      <c r="K68" s="436">
        <v>0.64065802070964317</v>
      </c>
      <c r="L68" s="436">
        <v>0.8911084153722475</v>
      </c>
      <c r="M68" s="436">
        <v>0.61252239457686863</v>
      </c>
      <c r="N68" s="436">
        <v>0.53434696352127986</v>
      </c>
      <c r="O68" s="436">
        <v>0.38852797300496933</v>
      </c>
      <c r="P68" s="436">
        <v>0.29274796007710063</v>
      </c>
      <c r="Q68" s="436">
        <v>0.30524613262682826</v>
      </c>
      <c r="R68" s="436">
        <v>0.92241017257572144</v>
      </c>
      <c r="S68" s="436">
        <v>0.64925878137945758</v>
      </c>
      <c r="T68" s="436">
        <v>0.83614681064810192</v>
      </c>
      <c r="U68" s="436">
        <v>0.43613604776477266</v>
      </c>
      <c r="V68" s="436">
        <v>0.42071872308123681</v>
      </c>
      <c r="W68" s="436">
        <v>0.22228201032824421</v>
      </c>
      <c r="X68" s="449"/>
      <c r="Y68" s="436">
        <v>1.0736678747033214E-3</v>
      </c>
      <c r="Z68" s="436">
        <v>0.65385540529599817</v>
      </c>
      <c r="AA68" s="436">
        <v>0.33621623478617169</v>
      </c>
      <c r="AB68" s="436">
        <v>0.81314371299843735</v>
      </c>
      <c r="AC68" s="436">
        <v>0.70821185376994633</v>
      </c>
      <c r="AD68" s="436">
        <v>0.90357459133132745</v>
      </c>
      <c r="AE68" s="436">
        <v>0.10573710643653141</v>
      </c>
      <c r="AF68" s="437">
        <v>0.82910126581746424</v>
      </c>
      <c r="AG68" s="429"/>
    </row>
    <row r="69" spans="1:33">
      <c r="A69" s="706"/>
      <c r="B69" s="438" t="s">
        <v>323</v>
      </c>
      <c r="C69" s="439">
        <v>9</v>
      </c>
      <c r="D69" s="440">
        <v>9</v>
      </c>
      <c r="E69" s="440">
        <v>9</v>
      </c>
      <c r="F69" s="440">
        <v>9</v>
      </c>
      <c r="G69" s="440">
        <v>9</v>
      </c>
      <c r="H69" s="440">
        <v>9</v>
      </c>
      <c r="I69" s="440">
        <v>9</v>
      </c>
      <c r="J69" s="440">
        <v>9</v>
      </c>
      <c r="K69" s="440">
        <v>9</v>
      </c>
      <c r="L69" s="440">
        <v>9</v>
      </c>
      <c r="M69" s="440">
        <v>9</v>
      </c>
      <c r="N69" s="440">
        <v>9</v>
      </c>
      <c r="O69" s="440">
        <v>9</v>
      </c>
      <c r="P69" s="440">
        <v>9</v>
      </c>
      <c r="Q69" s="440">
        <v>9</v>
      </c>
      <c r="R69" s="440">
        <v>9</v>
      </c>
      <c r="S69" s="440">
        <v>9</v>
      </c>
      <c r="T69" s="440">
        <v>9</v>
      </c>
      <c r="U69" s="440">
        <v>9</v>
      </c>
      <c r="V69" s="440">
        <v>8</v>
      </c>
      <c r="W69" s="440">
        <v>8</v>
      </c>
      <c r="X69" s="440">
        <v>9</v>
      </c>
      <c r="Y69" s="440">
        <v>9</v>
      </c>
      <c r="Z69" s="440">
        <v>9</v>
      </c>
      <c r="AA69" s="440">
        <v>8</v>
      </c>
      <c r="AB69" s="440">
        <v>9</v>
      </c>
      <c r="AC69" s="440">
        <v>7</v>
      </c>
      <c r="AD69" s="440">
        <v>8</v>
      </c>
      <c r="AE69" s="440">
        <v>8</v>
      </c>
      <c r="AF69" s="441">
        <v>9</v>
      </c>
      <c r="AG69" s="429"/>
    </row>
    <row r="70" spans="1:33">
      <c r="A70" s="704" t="s">
        <v>201</v>
      </c>
      <c r="B70" s="442" t="s">
        <v>209</v>
      </c>
      <c r="C70" s="450">
        <v>-0.28945063732875276</v>
      </c>
      <c r="D70" s="445">
        <v>-0.46800973685632674</v>
      </c>
      <c r="E70" s="445">
        <v>-0.28361254877081821</v>
      </c>
      <c r="F70" s="445">
        <v>-0.57107411408408171</v>
      </c>
      <c r="G70" s="445">
        <v>0.354511886374963</v>
      </c>
      <c r="H70" s="445">
        <v>0.23681700902002606</v>
      </c>
      <c r="I70" s="445">
        <v>-0.5681600673756716</v>
      </c>
      <c r="J70" s="445">
        <v>-0.56916845400612415</v>
      </c>
      <c r="K70" s="445">
        <v>-0.28568235432546996</v>
      </c>
      <c r="L70" s="445">
        <v>-0.13888994721103942</v>
      </c>
      <c r="M70" s="445">
        <v>-0.31333043450839482</v>
      </c>
      <c r="N70" s="445">
        <v>-0.56547015853095028</v>
      </c>
      <c r="O70" s="445">
        <v>-0.38503604918728646</v>
      </c>
      <c r="P70" s="445">
        <v>-0.47681803786472576</v>
      </c>
      <c r="Q70" s="445">
        <v>-0.46579170626339506</v>
      </c>
      <c r="R70" s="445">
        <v>-0.21760481634919288</v>
      </c>
      <c r="S70" s="445">
        <v>-0.38750924401610687</v>
      </c>
      <c r="T70" s="445">
        <v>7.3826979474432425E-2</v>
      </c>
      <c r="U70" s="445">
        <v>-0.3706455294286457</v>
      </c>
      <c r="V70" s="445">
        <v>0.24575627655550542</v>
      </c>
      <c r="W70" s="445">
        <v>-0.1640559681075438</v>
      </c>
      <c r="X70" s="446" t="s">
        <v>245</v>
      </c>
      <c r="Y70" s="444">
        <v>1</v>
      </c>
      <c r="Z70" s="445">
        <v>-0.22900444555676397</v>
      </c>
      <c r="AA70" s="445">
        <v>0.67498345882777533</v>
      </c>
      <c r="AB70" s="445">
        <v>-0.10272513091234846</v>
      </c>
      <c r="AC70" s="445">
        <v>-0.33567506808007525</v>
      </c>
      <c r="AD70" s="445">
        <v>-0.10256090671798607</v>
      </c>
      <c r="AE70" s="446" t="s">
        <v>349</v>
      </c>
      <c r="AF70" s="447">
        <v>1.9263814239870068E-3</v>
      </c>
      <c r="AG70" s="429"/>
    </row>
    <row r="71" spans="1:33">
      <c r="A71" s="705"/>
      <c r="B71" s="434" t="s">
        <v>211</v>
      </c>
      <c r="C71" s="448">
        <v>0.44996865880603765</v>
      </c>
      <c r="D71" s="436">
        <v>0.20390866150969078</v>
      </c>
      <c r="E71" s="436">
        <v>0.45956899247909899</v>
      </c>
      <c r="F71" s="436">
        <v>0.10825462963896808</v>
      </c>
      <c r="G71" s="436">
        <v>0.34921958845661649</v>
      </c>
      <c r="H71" s="436">
        <v>0.53954208897451494</v>
      </c>
      <c r="I71" s="436">
        <v>0.11048126422660481</v>
      </c>
      <c r="J71" s="436">
        <v>0.10970765640053251</v>
      </c>
      <c r="K71" s="436">
        <v>0.4561553380064195</v>
      </c>
      <c r="L71" s="436">
        <v>0.72156475799402675</v>
      </c>
      <c r="M71" s="436">
        <v>0.41163093988816046</v>
      </c>
      <c r="N71" s="436">
        <v>0.11256094027783095</v>
      </c>
      <c r="O71" s="436">
        <v>0.30616834173138813</v>
      </c>
      <c r="P71" s="436">
        <v>0.19436468962581582</v>
      </c>
      <c r="Q71" s="436">
        <v>0.20635220223933889</v>
      </c>
      <c r="R71" s="436">
        <v>0.57382108111872987</v>
      </c>
      <c r="S71" s="436">
        <v>0.30280440005401116</v>
      </c>
      <c r="T71" s="436">
        <v>0.85028235356610116</v>
      </c>
      <c r="U71" s="436">
        <v>0.32611394036965496</v>
      </c>
      <c r="V71" s="436">
        <v>0.5574242304142325</v>
      </c>
      <c r="W71" s="436">
        <v>0.69786982192211799</v>
      </c>
      <c r="X71" s="436">
        <v>1.0736678747033214E-3</v>
      </c>
      <c r="Y71" s="449"/>
      <c r="Z71" s="436">
        <v>0.55338612360454786</v>
      </c>
      <c r="AA71" s="436">
        <v>6.6270518305322323E-2</v>
      </c>
      <c r="AB71" s="436">
        <v>0.79256161312693196</v>
      </c>
      <c r="AC71" s="436">
        <v>0.46169539803565418</v>
      </c>
      <c r="AD71" s="436">
        <v>0.80904255883931975</v>
      </c>
      <c r="AE71" s="436">
        <v>1.8601407089641253E-2</v>
      </c>
      <c r="AF71" s="437">
        <v>0.9960756201243619</v>
      </c>
      <c r="AG71" s="429"/>
    </row>
    <row r="72" spans="1:33">
      <c r="A72" s="706"/>
      <c r="B72" s="438" t="s">
        <v>323</v>
      </c>
      <c r="C72" s="439">
        <v>9</v>
      </c>
      <c r="D72" s="440">
        <v>9</v>
      </c>
      <c r="E72" s="440">
        <v>9</v>
      </c>
      <c r="F72" s="440">
        <v>9</v>
      </c>
      <c r="G72" s="440">
        <v>9</v>
      </c>
      <c r="H72" s="440">
        <v>9</v>
      </c>
      <c r="I72" s="440">
        <v>9</v>
      </c>
      <c r="J72" s="440">
        <v>9</v>
      </c>
      <c r="K72" s="440">
        <v>9</v>
      </c>
      <c r="L72" s="440">
        <v>9</v>
      </c>
      <c r="M72" s="440">
        <v>9</v>
      </c>
      <c r="N72" s="440">
        <v>9</v>
      </c>
      <c r="O72" s="440">
        <v>9</v>
      </c>
      <c r="P72" s="440">
        <v>9</v>
      </c>
      <c r="Q72" s="440">
        <v>9</v>
      </c>
      <c r="R72" s="440">
        <v>9</v>
      </c>
      <c r="S72" s="440">
        <v>9</v>
      </c>
      <c r="T72" s="440">
        <v>9</v>
      </c>
      <c r="U72" s="440">
        <v>9</v>
      </c>
      <c r="V72" s="440">
        <v>8</v>
      </c>
      <c r="W72" s="440">
        <v>8</v>
      </c>
      <c r="X72" s="440">
        <v>9</v>
      </c>
      <c r="Y72" s="440">
        <v>9</v>
      </c>
      <c r="Z72" s="440">
        <v>9</v>
      </c>
      <c r="AA72" s="440">
        <v>8</v>
      </c>
      <c r="AB72" s="440">
        <v>9</v>
      </c>
      <c r="AC72" s="440">
        <v>7</v>
      </c>
      <c r="AD72" s="440">
        <v>8</v>
      </c>
      <c r="AE72" s="440">
        <v>8</v>
      </c>
      <c r="AF72" s="441">
        <v>9</v>
      </c>
      <c r="AG72" s="429"/>
    </row>
    <row r="73" spans="1:33">
      <c r="A73" s="704" t="s">
        <v>202</v>
      </c>
      <c r="B73" s="442" t="s">
        <v>209</v>
      </c>
      <c r="C73" s="450">
        <v>-3.9819810920205208E-2</v>
      </c>
      <c r="D73" s="445">
        <v>0.15068388015630138</v>
      </c>
      <c r="E73" s="446" t="s">
        <v>332</v>
      </c>
      <c r="F73" s="445">
        <v>0.44285289654535431</v>
      </c>
      <c r="G73" s="445">
        <v>-9.8229662818162033E-2</v>
      </c>
      <c r="H73" s="445">
        <v>0.50842268647789379</v>
      </c>
      <c r="I73" s="445">
        <v>0.4501317085652044</v>
      </c>
      <c r="J73" s="445">
        <v>0.13699458876260681</v>
      </c>
      <c r="K73" s="445">
        <v>0.14430764427204881</v>
      </c>
      <c r="L73" s="445">
        <v>5.8128698949670647E-2</v>
      </c>
      <c r="M73" s="445">
        <v>0.14908439604121523</v>
      </c>
      <c r="N73" s="445">
        <v>0.43619384101876851</v>
      </c>
      <c r="O73" s="445">
        <v>0.3711666393592345</v>
      </c>
      <c r="P73" s="445">
        <v>3.3615346033125396E-2</v>
      </c>
      <c r="Q73" s="445">
        <v>8.5274252901270289E-2</v>
      </c>
      <c r="R73" s="445">
        <v>0.34249925991240493</v>
      </c>
      <c r="S73" s="445">
        <v>0.39105353669041704</v>
      </c>
      <c r="T73" s="445">
        <v>4.715822637159902E-2</v>
      </c>
      <c r="U73" s="445">
        <v>0.13607955607348993</v>
      </c>
      <c r="V73" s="445">
        <v>-0.55513084124060907</v>
      </c>
      <c r="W73" s="445">
        <v>0.38907631759704669</v>
      </c>
      <c r="X73" s="445">
        <v>-0.17426326116404633</v>
      </c>
      <c r="Y73" s="445">
        <v>-0.22900444555676397</v>
      </c>
      <c r="Z73" s="444">
        <v>1</v>
      </c>
      <c r="AA73" s="445">
        <v>-6.0473745277955515E-3</v>
      </c>
      <c r="AB73" s="446" t="s">
        <v>277</v>
      </c>
      <c r="AC73" s="445">
        <v>0.54951885386803734</v>
      </c>
      <c r="AD73" s="445">
        <v>0.46507700446564287</v>
      </c>
      <c r="AE73" s="445">
        <v>0.12854259492554312</v>
      </c>
      <c r="AF73" s="451" t="s">
        <v>278</v>
      </c>
      <c r="AG73" s="429"/>
    </row>
    <row r="74" spans="1:33">
      <c r="A74" s="705"/>
      <c r="B74" s="434" t="s">
        <v>211</v>
      </c>
      <c r="C74" s="448">
        <v>0.91898685891498577</v>
      </c>
      <c r="D74" s="436">
        <v>0.69877843696846131</v>
      </c>
      <c r="E74" s="436">
        <v>1.5205335788010057E-2</v>
      </c>
      <c r="F74" s="436">
        <v>0.23256901985902048</v>
      </c>
      <c r="G74" s="436">
        <v>0.80149027238214743</v>
      </c>
      <c r="H74" s="436">
        <v>0.16222938314201543</v>
      </c>
      <c r="I74" s="436">
        <v>0.22406374076136587</v>
      </c>
      <c r="J74" s="436">
        <v>0.72524488321688152</v>
      </c>
      <c r="K74" s="436">
        <v>0.71107291397695371</v>
      </c>
      <c r="L74" s="436">
        <v>0.88191412237455868</v>
      </c>
      <c r="M74" s="436">
        <v>0.70185694519903985</v>
      </c>
      <c r="N74" s="436">
        <v>0.24050100532104965</v>
      </c>
      <c r="O74" s="436">
        <v>0.32538066447608027</v>
      </c>
      <c r="P74" s="436">
        <v>0.93158383203892114</v>
      </c>
      <c r="Q74" s="436">
        <v>0.82732997193735625</v>
      </c>
      <c r="R74" s="436">
        <v>0.36692344993805659</v>
      </c>
      <c r="S74" s="436">
        <v>0.29801658366426031</v>
      </c>
      <c r="T74" s="436">
        <v>0.90410791348964892</v>
      </c>
      <c r="U74" s="436">
        <v>0.72702330551111383</v>
      </c>
      <c r="V74" s="436">
        <v>0.15320312321354099</v>
      </c>
      <c r="W74" s="436">
        <v>0.34076152574567892</v>
      </c>
      <c r="X74" s="436">
        <v>0.65385540529599817</v>
      </c>
      <c r="Y74" s="436">
        <v>0.55338612360454786</v>
      </c>
      <c r="Z74" s="449"/>
      <c r="AA74" s="436">
        <v>0.98866144920354238</v>
      </c>
      <c r="AB74" s="436">
        <v>2.7549067603516723E-2</v>
      </c>
      <c r="AC74" s="436">
        <v>0.20132846246396377</v>
      </c>
      <c r="AD74" s="436">
        <v>0.24556449610119549</v>
      </c>
      <c r="AE74" s="436">
        <v>0.76162439273889027</v>
      </c>
      <c r="AF74" s="437">
        <v>4.0088464888241997E-4</v>
      </c>
      <c r="AG74" s="429"/>
    </row>
    <row r="75" spans="1:33">
      <c r="A75" s="706"/>
      <c r="B75" s="438" t="s">
        <v>323</v>
      </c>
      <c r="C75" s="439">
        <v>9</v>
      </c>
      <c r="D75" s="440">
        <v>9</v>
      </c>
      <c r="E75" s="440">
        <v>9</v>
      </c>
      <c r="F75" s="440">
        <v>9</v>
      </c>
      <c r="G75" s="440">
        <v>9</v>
      </c>
      <c r="H75" s="440">
        <v>9</v>
      </c>
      <c r="I75" s="440">
        <v>9</v>
      </c>
      <c r="J75" s="440">
        <v>9</v>
      </c>
      <c r="K75" s="440">
        <v>9</v>
      </c>
      <c r="L75" s="440">
        <v>9</v>
      </c>
      <c r="M75" s="440">
        <v>9</v>
      </c>
      <c r="N75" s="440">
        <v>9</v>
      </c>
      <c r="O75" s="440">
        <v>9</v>
      </c>
      <c r="P75" s="440">
        <v>9</v>
      </c>
      <c r="Q75" s="440">
        <v>9</v>
      </c>
      <c r="R75" s="440">
        <v>9</v>
      </c>
      <c r="S75" s="440">
        <v>9</v>
      </c>
      <c r="T75" s="440">
        <v>9</v>
      </c>
      <c r="U75" s="440">
        <v>9</v>
      </c>
      <c r="V75" s="440">
        <v>8</v>
      </c>
      <c r="W75" s="440">
        <v>8</v>
      </c>
      <c r="X75" s="440">
        <v>9</v>
      </c>
      <c r="Y75" s="440">
        <v>9</v>
      </c>
      <c r="Z75" s="440">
        <v>9</v>
      </c>
      <c r="AA75" s="440">
        <v>8</v>
      </c>
      <c r="AB75" s="440">
        <v>9</v>
      </c>
      <c r="AC75" s="440">
        <v>7</v>
      </c>
      <c r="AD75" s="440">
        <v>8</v>
      </c>
      <c r="AE75" s="440">
        <v>8</v>
      </c>
      <c r="AF75" s="441">
        <v>9</v>
      </c>
      <c r="AG75" s="429"/>
    </row>
    <row r="76" spans="1:33">
      <c r="A76" s="704" t="s">
        <v>203</v>
      </c>
      <c r="B76" s="442" t="s">
        <v>209</v>
      </c>
      <c r="C76" s="450">
        <v>-0.33997679228388356</v>
      </c>
      <c r="D76" s="445">
        <v>-0.38227724469999791</v>
      </c>
      <c r="E76" s="445">
        <v>-0.54471732654642646</v>
      </c>
      <c r="F76" s="446" t="s">
        <v>335</v>
      </c>
      <c r="G76" s="445">
        <v>0.62834832574499111</v>
      </c>
      <c r="H76" s="445">
        <v>0.10731693182484638</v>
      </c>
      <c r="I76" s="446" t="s">
        <v>337</v>
      </c>
      <c r="J76" s="446" t="s">
        <v>338</v>
      </c>
      <c r="K76" s="445">
        <v>-0.55801922290248007</v>
      </c>
      <c r="L76" s="445">
        <v>-0.41952064215990437</v>
      </c>
      <c r="M76" s="445">
        <v>-0.59357595711343736</v>
      </c>
      <c r="N76" s="446" t="s">
        <v>346</v>
      </c>
      <c r="O76" s="445">
        <v>-0.59884662349717155</v>
      </c>
      <c r="P76" s="446" t="s">
        <v>347</v>
      </c>
      <c r="Q76" s="445">
        <v>-0.6985764117496458</v>
      </c>
      <c r="R76" s="445">
        <v>-0.63934887370799676</v>
      </c>
      <c r="S76" s="445">
        <v>-0.64646866392516178</v>
      </c>
      <c r="T76" s="445">
        <v>-0.32871312240488543</v>
      </c>
      <c r="U76" s="445">
        <v>-0.59660006110509545</v>
      </c>
      <c r="V76" s="445">
        <v>-0.14007377120720391</v>
      </c>
      <c r="W76" s="445">
        <v>0.60743249576202996</v>
      </c>
      <c r="X76" s="445">
        <v>0.39245294818327525</v>
      </c>
      <c r="Y76" s="445">
        <v>0.67498345882777533</v>
      </c>
      <c r="Z76" s="445">
        <v>-6.0473745277955515E-3</v>
      </c>
      <c r="AA76" s="444">
        <v>1</v>
      </c>
      <c r="AB76" s="445">
        <v>-0.28191239434082432</v>
      </c>
      <c r="AC76" s="445">
        <v>-0.71376725956848164</v>
      </c>
      <c r="AD76" s="445">
        <v>-0.48615683120543612</v>
      </c>
      <c r="AE76" s="446" t="s">
        <v>236</v>
      </c>
      <c r="AF76" s="447">
        <v>-8.1432822472135388E-2</v>
      </c>
      <c r="AG76" s="429"/>
    </row>
    <row r="77" spans="1:33">
      <c r="A77" s="705"/>
      <c r="B77" s="434" t="s">
        <v>211</v>
      </c>
      <c r="C77" s="448">
        <v>0.40996020762959451</v>
      </c>
      <c r="D77" s="436">
        <v>0.34999927463426345</v>
      </c>
      <c r="E77" s="436">
        <v>0.16270456500374253</v>
      </c>
      <c r="F77" s="436">
        <v>4.265874631067177E-2</v>
      </c>
      <c r="G77" s="436">
        <v>9.5222697972815531E-2</v>
      </c>
      <c r="H77" s="436">
        <v>0.8003203660682745</v>
      </c>
      <c r="I77" s="436">
        <v>4.3417710847086552E-2</v>
      </c>
      <c r="J77" s="436">
        <v>2.2261811660392261E-2</v>
      </c>
      <c r="K77" s="436">
        <v>0.15062302541621536</v>
      </c>
      <c r="L77" s="436">
        <v>0.30081904534055254</v>
      </c>
      <c r="M77" s="436">
        <v>0.12083311592686584</v>
      </c>
      <c r="N77" s="436">
        <v>3.5275763271888576E-2</v>
      </c>
      <c r="O77" s="436">
        <v>0.11672770890500753</v>
      </c>
      <c r="P77" s="436">
        <v>4.8227009482139142E-2</v>
      </c>
      <c r="Q77" s="436">
        <v>5.3920730999866849E-2</v>
      </c>
      <c r="R77" s="436">
        <v>8.7840840854635588E-2</v>
      </c>
      <c r="S77" s="436">
        <v>8.3246150014434472E-2</v>
      </c>
      <c r="T77" s="436">
        <v>0.42662147904516778</v>
      </c>
      <c r="U77" s="436">
        <v>0.11846780265298229</v>
      </c>
      <c r="V77" s="436">
        <v>0.76452936192167908</v>
      </c>
      <c r="W77" s="436">
        <v>0.14798458165746001</v>
      </c>
      <c r="X77" s="436">
        <v>0.33621623478617169</v>
      </c>
      <c r="Y77" s="436">
        <v>6.6270518305322323E-2</v>
      </c>
      <c r="Z77" s="436">
        <v>0.98866144920354238</v>
      </c>
      <c r="AA77" s="449"/>
      <c r="AB77" s="436">
        <v>0.49875262151391653</v>
      </c>
      <c r="AC77" s="436">
        <v>0.11116836544347859</v>
      </c>
      <c r="AD77" s="436">
        <v>0.26864426406763098</v>
      </c>
      <c r="AE77" s="436">
        <v>4.3363116939215928E-4</v>
      </c>
      <c r="AF77" s="437">
        <v>0.84798712232123197</v>
      </c>
      <c r="AG77" s="429"/>
    </row>
    <row r="78" spans="1:33">
      <c r="A78" s="706"/>
      <c r="B78" s="438" t="s">
        <v>323</v>
      </c>
      <c r="C78" s="439">
        <v>8</v>
      </c>
      <c r="D78" s="440">
        <v>8</v>
      </c>
      <c r="E78" s="440">
        <v>8</v>
      </c>
      <c r="F78" s="440">
        <v>8</v>
      </c>
      <c r="G78" s="440">
        <v>8</v>
      </c>
      <c r="H78" s="440">
        <v>8</v>
      </c>
      <c r="I78" s="440">
        <v>8</v>
      </c>
      <c r="J78" s="440">
        <v>8</v>
      </c>
      <c r="K78" s="440">
        <v>8</v>
      </c>
      <c r="L78" s="440">
        <v>8</v>
      </c>
      <c r="M78" s="440">
        <v>8</v>
      </c>
      <c r="N78" s="440">
        <v>8</v>
      </c>
      <c r="O78" s="440">
        <v>8</v>
      </c>
      <c r="P78" s="440">
        <v>8</v>
      </c>
      <c r="Q78" s="440">
        <v>8</v>
      </c>
      <c r="R78" s="440">
        <v>8</v>
      </c>
      <c r="S78" s="440">
        <v>8</v>
      </c>
      <c r="T78" s="440">
        <v>8</v>
      </c>
      <c r="U78" s="440">
        <v>8</v>
      </c>
      <c r="V78" s="440">
        <v>7</v>
      </c>
      <c r="W78" s="440">
        <v>7</v>
      </c>
      <c r="X78" s="440">
        <v>8</v>
      </c>
      <c r="Y78" s="440">
        <v>8</v>
      </c>
      <c r="Z78" s="440">
        <v>8</v>
      </c>
      <c r="AA78" s="440">
        <v>8</v>
      </c>
      <c r="AB78" s="440">
        <v>8</v>
      </c>
      <c r="AC78" s="440">
        <v>6</v>
      </c>
      <c r="AD78" s="440">
        <v>7</v>
      </c>
      <c r="AE78" s="440">
        <v>7</v>
      </c>
      <c r="AF78" s="441">
        <v>8</v>
      </c>
      <c r="AG78" s="429"/>
    </row>
    <row r="79" spans="1:33">
      <c r="A79" s="704" t="s">
        <v>204</v>
      </c>
      <c r="B79" s="442" t="s">
        <v>209</v>
      </c>
      <c r="C79" s="450">
        <v>0.35360303007592025</v>
      </c>
      <c r="D79" s="445">
        <v>0.39862883924825954</v>
      </c>
      <c r="E79" s="445">
        <v>0.66090698618748533</v>
      </c>
      <c r="F79" s="445">
        <v>0.30986615544377905</v>
      </c>
      <c r="G79" s="445">
        <v>-0.34573445583872492</v>
      </c>
      <c r="H79" s="445">
        <v>0.44223221321049888</v>
      </c>
      <c r="I79" s="445">
        <v>0.31585144199549825</v>
      </c>
      <c r="J79" s="445">
        <v>0.40422739136921415</v>
      </c>
      <c r="K79" s="445">
        <v>0.43618618755160043</v>
      </c>
      <c r="L79" s="445">
        <v>0.32659813788452041</v>
      </c>
      <c r="M79" s="445">
        <v>0.44135478765403202</v>
      </c>
      <c r="N79" s="445">
        <v>0.32661642491286985</v>
      </c>
      <c r="O79" s="446" t="s">
        <v>262</v>
      </c>
      <c r="P79" s="445">
        <v>0.40070328003745043</v>
      </c>
      <c r="Q79" s="445">
        <v>0.43081160592566486</v>
      </c>
      <c r="R79" s="445">
        <v>0.64734351186533035</v>
      </c>
      <c r="S79" s="445">
        <v>0.5118249681141448</v>
      </c>
      <c r="T79" s="445">
        <v>0.47879401231502433</v>
      </c>
      <c r="U79" s="445">
        <v>0.45167258127687071</v>
      </c>
      <c r="V79" s="445">
        <v>-0.6087162983235711</v>
      </c>
      <c r="W79" s="445">
        <v>0.30738091298105102</v>
      </c>
      <c r="X79" s="445">
        <v>-9.2377267742734318E-2</v>
      </c>
      <c r="Y79" s="445">
        <v>-0.10272513091234846</v>
      </c>
      <c r="Z79" s="446" t="s">
        <v>277</v>
      </c>
      <c r="AA79" s="445">
        <v>-0.28191239434082432</v>
      </c>
      <c r="AB79" s="444">
        <v>1</v>
      </c>
      <c r="AC79" s="446" t="s">
        <v>350</v>
      </c>
      <c r="AD79" s="446" t="s">
        <v>351</v>
      </c>
      <c r="AE79" s="445">
        <v>-1.348931417863782E-2</v>
      </c>
      <c r="AF79" s="451" t="s">
        <v>279</v>
      </c>
      <c r="AG79" s="429"/>
    </row>
    <row r="80" spans="1:33">
      <c r="A80" s="705"/>
      <c r="B80" s="434" t="s">
        <v>211</v>
      </c>
      <c r="C80" s="448">
        <v>0.35054424329015604</v>
      </c>
      <c r="D80" s="436">
        <v>0.28791446062914733</v>
      </c>
      <c r="E80" s="436">
        <v>5.2613333581247868E-2</v>
      </c>
      <c r="F80" s="436">
        <v>0.41709794031504122</v>
      </c>
      <c r="G80" s="436">
        <v>0.36211407330999956</v>
      </c>
      <c r="H80" s="436">
        <v>0.23330226814893312</v>
      </c>
      <c r="I80" s="436">
        <v>0.40767312936093125</v>
      </c>
      <c r="J80" s="436">
        <v>0.2805638698680421</v>
      </c>
      <c r="K80" s="436">
        <v>0.24051020451955463</v>
      </c>
      <c r="L80" s="436">
        <v>0.39099857840965679</v>
      </c>
      <c r="M80" s="436">
        <v>0.23434095644594274</v>
      </c>
      <c r="N80" s="436">
        <v>0.39097047880425029</v>
      </c>
      <c r="O80" s="436">
        <v>4.1532580810613937E-2</v>
      </c>
      <c r="P80" s="436">
        <v>0.285179353966515</v>
      </c>
      <c r="Q80" s="436">
        <v>0.2470170289386498</v>
      </c>
      <c r="R80" s="436">
        <v>5.945489699681214E-2</v>
      </c>
      <c r="S80" s="436">
        <v>0.15896690484588516</v>
      </c>
      <c r="T80" s="436">
        <v>0.19225880488226607</v>
      </c>
      <c r="U80" s="436">
        <v>0.22228539388241084</v>
      </c>
      <c r="V80" s="436">
        <v>0.10925521250733103</v>
      </c>
      <c r="W80" s="436">
        <v>0.45893463563713066</v>
      </c>
      <c r="X80" s="436">
        <v>0.81314371299843735</v>
      </c>
      <c r="Y80" s="436">
        <v>0.79256161312693196</v>
      </c>
      <c r="Z80" s="436">
        <v>2.7549067603516723E-2</v>
      </c>
      <c r="AA80" s="436">
        <v>0.49875262151391653</v>
      </c>
      <c r="AB80" s="449"/>
      <c r="AC80" s="436">
        <v>1.4499033696118914E-2</v>
      </c>
      <c r="AD80" s="436">
        <v>1.2277764214584878E-2</v>
      </c>
      <c r="AE80" s="436">
        <v>0.97471060391900544</v>
      </c>
      <c r="AF80" s="437">
        <v>5.7755298061371654E-3</v>
      </c>
      <c r="AG80" s="429"/>
    </row>
    <row r="81" spans="1:33">
      <c r="A81" s="706"/>
      <c r="B81" s="438" t="s">
        <v>323</v>
      </c>
      <c r="C81" s="439">
        <v>9</v>
      </c>
      <c r="D81" s="440">
        <v>9</v>
      </c>
      <c r="E81" s="440">
        <v>9</v>
      </c>
      <c r="F81" s="440">
        <v>9</v>
      </c>
      <c r="G81" s="440">
        <v>9</v>
      </c>
      <c r="H81" s="440">
        <v>9</v>
      </c>
      <c r="I81" s="440">
        <v>9</v>
      </c>
      <c r="J81" s="440">
        <v>9</v>
      </c>
      <c r="K81" s="440">
        <v>9</v>
      </c>
      <c r="L81" s="440">
        <v>9</v>
      </c>
      <c r="M81" s="440">
        <v>9</v>
      </c>
      <c r="N81" s="440">
        <v>9</v>
      </c>
      <c r="O81" s="440">
        <v>9</v>
      </c>
      <c r="P81" s="440">
        <v>9</v>
      </c>
      <c r="Q81" s="440">
        <v>9</v>
      </c>
      <c r="R81" s="440">
        <v>9</v>
      </c>
      <c r="S81" s="440">
        <v>9</v>
      </c>
      <c r="T81" s="440">
        <v>9</v>
      </c>
      <c r="U81" s="440">
        <v>9</v>
      </c>
      <c r="V81" s="440">
        <v>8</v>
      </c>
      <c r="W81" s="440">
        <v>8</v>
      </c>
      <c r="X81" s="440">
        <v>9</v>
      </c>
      <c r="Y81" s="440">
        <v>9</v>
      </c>
      <c r="Z81" s="440">
        <v>9</v>
      </c>
      <c r="AA81" s="440">
        <v>8</v>
      </c>
      <c r="AB81" s="440">
        <v>9</v>
      </c>
      <c r="AC81" s="440">
        <v>7</v>
      </c>
      <c r="AD81" s="440">
        <v>8</v>
      </c>
      <c r="AE81" s="440">
        <v>8</v>
      </c>
      <c r="AF81" s="441">
        <v>9</v>
      </c>
      <c r="AG81" s="429"/>
    </row>
    <row r="82" spans="1:33">
      <c r="A82" s="704" t="s">
        <v>205</v>
      </c>
      <c r="B82" s="442" t="s">
        <v>209</v>
      </c>
      <c r="C82" s="443" t="s">
        <v>322</v>
      </c>
      <c r="D82" s="445">
        <v>0.70711455182419702</v>
      </c>
      <c r="E82" s="445">
        <v>0.70379353139089629</v>
      </c>
      <c r="F82" s="445">
        <v>0.66685420772063553</v>
      </c>
      <c r="G82" s="445">
        <v>-0.44723737691001914</v>
      </c>
      <c r="H82" s="445">
        <v>0.52978846374631416</v>
      </c>
      <c r="I82" s="445">
        <v>0.67108885539473351</v>
      </c>
      <c r="J82" s="445">
        <v>0.55512192331130605</v>
      </c>
      <c r="K82" s="445">
        <v>0.4997575350658035</v>
      </c>
      <c r="L82" s="445">
        <v>0.54146555569624011</v>
      </c>
      <c r="M82" s="445">
        <v>0.51771086382429987</v>
      </c>
      <c r="N82" s="445">
        <v>0.67421259827198499</v>
      </c>
      <c r="O82" s="445">
        <v>0.7508068539955276</v>
      </c>
      <c r="P82" s="445">
        <v>0.58131945829518927</v>
      </c>
      <c r="Q82" s="445">
        <v>0.61267125728270611</v>
      </c>
      <c r="R82" s="445">
        <v>0.71097153162873872</v>
      </c>
      <c r="S82" s="445">
        <v>0.68201984714677477</v>
      </c>
      <c r="T82" s="445">
        <v>0.67618921347629868</v>
      </c>
      <c r="U82" s="445">
        <v>0.53621439793513082</v>
      </c>
      <c r="V82" s="445">
        <v>-0.72358643337946982</v>
      </c>
      <c r="W82" s="445">
        <v>0.31908649516856902</v>
      </c>
      <c r="X82" s="445">
        <v>-0.17452305573659416</v>
      </c>
      <c r="Y82" s="445">
        <v>-0.33567506808007525</v>
      </c>
      <c r="Z82" s="445">
        <v>0.54951885386803734</v>
      </c>
      <c r="AA82" s="445">
        <v>-0.71376725956848164</v>
      </c>
      <c r="AB82" s="446" t="s">
        <v>350</v>
      </c>
      <c r="AC82" s="444">
        <v>1</v>
      </c>
      <c r="AD82" s="446" t="s">
        <v>352</v>
      </c>
      <c r="AE82" s="445">
        <v>-0.39271326742022178</v>
      </c>
      <c r="AF82" s="447">
        <v>0.6962425712170196</v>
      </c>
      <c r="AG82" s="429"/>
    </row>
    <row r="83" spans="1:33">
      <c r="A83" s="705"/>
      <c r="B83" s="434" t="s">
        <v>211</v>
      </c>
      <c r="C83" s="448">
        <v>2.1947388982581507E-2</v>
      </c>
      <c r="D83" s="436">
        <v>7.5582154477252347E-2</v>
      </c>
      <c r="E83" s="436">
        <v>7.7589444031876995E-2</v>
      </c>
      <c r="F83" s="436">
        <v>0.10180768659699485</v>
      </c>
      <c r="G83" s="436">
        <v>0.31434374995956527</v>
      </c>
      <c r="H83" s="436">
        <v>0.22131458585989375</v>
      </c>
      <c r="I83" s="436">
        <v>9.8855544802571582E-2</v>
      </c>
      <c r="J83" s="436">
        <v>0.19581789275425904</v>
      </c>
      <c r="K83" s="436">
        <v>0.25343741576645162</v>
      </c>
      <c r="L83" s="436">
        <v>0.20937727806720377</v>
      </c>
      <c r="M83" s="436">
        <v>0.23398953088836402</v>
      </c>
      <c r="N83" s="436">
        <v>9.6706977644979555E-2</v>
      </c>
      <c r="O83" s="436">
        <v>5.1785843532002128E-2</v>
      </c>
      <c r="P83" s="436">
        <v>0.17103887929937764</v>
      </c>
      <c r="Q83" s="436">
        <v>0.14356026121780047</v>
      </c>
      <c r="R83" s="436">
        <v>7.3286170460328745E-2</v>
      </c>
      <c r="S83" s="436">
        <v>9.1445258589287787E-2</v>
      </c>
      <c r="T83" s="436">
        <v>9.5360207481322942E-2</v>
      </c>
      <c r="U83" s="436">
        <v>0.21470658021641675</v>
      </c>
      <c r="V83" s="436">
        <v>0.10404707509666478</v>
      </c>
      <c r="W83" s="436">
        <v>0.53761434307959577</v>
      </c>
      <c r="X83" s="436">
        <v>0.70821185376994633</v>
      </c>
      <c r="Y83" s="436">
        <v>0.46169539803565418</v>
      </c>
      <c r="Z83" s="436">
        <v>0.20132846246396377</v>
      </c>
      <c r="AA83" s="436">
        <v>0.11116836544347859</v>
      </c>
      <c r="AB83" s="436">
        <v>1.4499033696118914E-2</v>
      </c>
      <c r="AC83" s="449"/>
      <c r="AD83" s="436">
        <v>2.4570527202407016E-3</v>
      </c>
      <c r="AE83" s="436">
        <v>0.44121294748363615</v>
      </c>
      <c r="AF83" s="437">
        <v>8.2257905513340196E-2</v>
      </c>
      <c r="AG83" s="429"/>
    </row>
    <row r="84" spans="1:33">
      <c r="A84" s="706"/>
      <c r="B84" s="438" t="s">
        <v>323</v>
      </c>
      <c r="C84" s="439">
        <v>7</v>
      </c>
      <c r="D84" s="440">
        <v>7</v>
      </c>
      <c r="E84" s="440">
        <v>7</v>
      </c>
      <c r="F84" s="440">
        <v>7</v>
      </c>
      <c r="G84" s="440">
        <v>7</v>
      </c>
      <c r="H84" s="440">
        <v>7</v>
      </c>
      <c r="I84" s="440">
        <v>7</v>
      </c>
      <c r="J84" s="440">
        <v>7</v>
      </c>
      <c r="K84" s="440">
        <v>7</v>
      </c>
      <c r="L84" s="440">
        <v>7</v>
      </c>
      <c r="M84" s="440">
        <v>7</v>
      </c>
      <c r="N84" s="440">
        <v>7</v>
      </c>
      <c r="O84" s="440">
        <v>7</v>
      </c>
      <c r="P84" s="440">
        <v>7</v>
      </c>
      <c r="Q84" s="440">
        <v>7</v>
      </c>
      <c r="R84" s="440">
        <v>7</v>
      </c>
      <c r="S84" s="440">
        <v>7</v>
      </c>
      <c r="T84" s="440">
        <v>7</v>
      </c>
      <c r="U84" s="440">
        <v>7</v>
      </c>
      <c r="V84" s="440">
        <v>6</v>
      </c>
      <c r="W84" s="440">
        <v>6</v>
      </c>
      <c r="X84" s="440">
        <v>7</v>
      </c>
      <c r="Y84" s="440">
        <v>7</v>
      </c>
      <c r="Z84" s="440">
        <v>7</v>
      </c>
      <c r="AA84" s="440">
        <v>6</v>
      </c>
      <c r="AB84" s="440">
        <v>7</v>
      </c>
      <c r="AC84" s="440">
        <v>7</v>
      </c>
      <c r="AD84" s="440">
        <v>6</v>
      </c>
      <c r="AE84" s="440">
        <v>6</v>
      </c>
      <c r="AF84" s="441">
        <v>7</v>
      </c>
      <c r="AG84" s="429"/>
    </row>
    <row r="85" spans="1:33">
      <c r="A85" s="704" t="s">
        <v>206</v>
      </c>
      <c r="B85" s="442" t="s">
        <v>209</v>
      </c>
      <c r="C85" s="450">
        <v>0.21923947982351158</v>
      </c>
      <c r="D85" s="445">
        <v>0.3024665879090403</v>
      </c>
      <c r="E85" s="446" t="s">
        <v>333</v>
      </c>
      <c r="F85" s="445">
        <v>0.65474582507191526</v>
      </c>
      <c r="G85" s="445">
        <v>-0.44387358878142019</v>
      </c>
      <c r="H85" s="445">
        <v>0.50813235101372323</v>
      </c>
      <c r="I85" s="445">
        <v>0.66018938240865932</v>
      </c>
      <c r="J85" s="445">
        <v>0.61716478991850876</v>
      </c>
      <c r="K85" s="445">
        <v>0.55377650748226026</v>
      </c>
      <c r="L85" s="445">
        <v>0.22089363501710463</v>
      </c>
      <c r="M85" s="445">
        <v>0.57077997433582339</v>
      </c>
      <c r="N85" s="445">
        <v>0.67033039545957562</v>
      </c>
      <c r="O85" s="445">
        <v>0.68871987369875787</v>
      </c>
      <c r="P85" s="445">
        <v>0.63774909955980175</v>
      </c>
      <c r="Q85" s="445">
        <v>0.6157259228808154</v>
      </c>
      <c r="R85" s="445">
        <v>0.6335102284133578</v>
      </c>
      <c r="S85" s="445">
        <v>0.54671486574666928</v>
      </c>
      <c r="T85" s="445">
        <v>0.65401776507314457</v>
      </c>
      <c r="U85" s="445">
        <v>0.56487619698491254</v>
      </c>
      <c r="V85" s="445">
        <v>-0.31453753704539378</v>
      </c>
      <c r="W85" s="445">
        <v>4.0935857251199852E-2</v>
      </c>
      <c r="X85" s="445">
        <v>-5.1517967969866456E-2</v>
      </c>
      <c r="Y85" s="445">
        <v>-0.10256090671798607</v>
      </c>
      <c r="Z85" s="445">
        <v>0.46507700446564287</v>
      </c>
      <c r="AA85" s="445">
        <v>-0.48615683120543612</v>
      </c>
      <c r="AB85" s="446" t="s">
        <v>351</v>
      </c>
      <c r="AC85" s="446" t="s">
        <v>352</v>
      </c>
      <c r="AD85" s="444">
        <v>1</v>
      </c>
      <c r="AE85" s="445">
        <v>-0.19351645334699868</v>
      </c>
      <c r="AF85" s="447">
        <v>0.62804055249092605</v>
      </c>
      <c r="AG85" s="429"/>
    </row>
    <row r="86" spans="1:33">
      <c r="A86" s="705"/>
      <c r="B86" s="434" t="s">
        <v>211</v>
      </c>
      <c r="C86" s="448">
        <v>0.60190847375886902</v>
      </c>
      <c r="D86" s="436">
        <v>0.46651515201112215</v>
      </c>
      <c r="E86" s="436">
        <v>2.8529504303463887E-2</v>
      </c>
      <c r="F86" s="436">
        <v>7.8084340285215534E-2</v>
      </c>
      <c r="G86" s="436">
        <v>0.27059265957632239</v>
      </c>
      <c r="H86" s="436">
        <v>0.19854732753034185</v>
      </c>
      <c r="I86" s="436">
        <v>7.479446487349746E-2</v>
      </c>
      <c r="J86" s="436">
        <v>0.10308110461854245</v>
      </c>
      <c r="K86" s="436">
        <v>0.15442118201682847</v>
      </c>
      <c r="L86" s="436">
        <v>0.59910007049168201</v>
      </c>
      <c r="M86" s="436">
        <v>0.13951214867320616</v>
      </c>
      <c r="N86" s="436">
        <v>6.8886063111614743E-2</v>
      </c>
      <c r="O86" s="436">
        <v>5.8896092874005372E-2</v>
      </c>
      <c r="P86" s="436">
        <v>8.889299123671443E-2</v>
      </c>
      <c r="Q86" s="436">
        <v>0.10411815184958977</v>
      </c>
      <c r="R86" s="436">
        <v>9.1715974131442668E-2</v>
      </c>
      <c r="S86" s="436">
        <v>0.16085780407536701</v>
      </c>
      <c r="T86" s="436">
        <v>7.8530646753827898E-2</v>
      </c>
      <c r="U86" s="436">
        <v>0.14459422311950185</v>
      </c>
      <c r="V86" s="436">
        <v>0.49204187889855855</v>
      </c>
      <c r="W86" s="436">
        <v>0.93056334351400061</v>
      </c>
      <c r="X86" s="436">
        <v>0.90357459133132745</v>
      </c>
      <c r="Y86" s="436">
        <v>0.80904255883931975</v>
      </c>
      <c r="Z86" s="436">
        <v>0.24556449610119549</v>
      </c>
      <c r="AA86" s="436">
        <v>0.26864426406763098</v>
      </c>
      <c r="AB86" s="436">
        <v>1.2277764214584878E-2</v>
      </c>
      <c r="AC86" s="436">
        <v>2.4570527202407016E-3</v>
      </c>
      <c r="AD86" s="449"/>
      <c r="AE86" s="436">
        <v>0.67759293540509558</v>
      </c>
      <c r="AF86" s="437">
        <v>9.5434181452749164E-2</v>
      </c>
      <c r="AG86" s="429"/>
    </row>
    <row r="87" spans="1:33">
      <c r="A87" s="706"/>
      <c r="B87" s="438" t="s">
        <v>323</v>
      </c>
      <c r="C87" s="439">
        <v>8</v>
      </c>
      <c r="D87" s="440">
        <v>8</v>
      </c>
      <c r="E87" s="440">
        <v>8</v>
      </c>
      <c r="F87" s="440">
        <v>8</v>
      </c>
      <c r="G87" s="440">
        <v>8</v>
      </c>
      <c r="H87" s="440">
        <v>8</v>
      </c>
      <c r="I87" s="440">
        <v>8</v>
      </c>
      <c r="J87" s="440">
        <v>8</v>
      </c>
      <c r="K87" s="440">
        <v>8</v>
      </c>
      <c r="L87" s="440">
        <v>8</v>
      </c>
      <c r="M87" s="440">
        <v>8</v>
      </c>
      <c r="N87" s="440">
        <v>8</v>
      </c>
      <c r="O87" s="440">
        <v>8</v>
      </c>
      <c r="P87" s="440">
        <v>8</v>
      </c>
      <c r="Q87" s="440">
        <v>8</v>
      </c>
      <c r="R87" s="440">
        <v>8</v>
      </c>
      <c r="S87" s="440">
        <v>8</v>
      </c>
      <c r="T87" s="440">
        <v>8</v>
      </c>
      <c r="U87" s="440">
        <v>8</v>
      </c>
      <c r="V87" s="440">
        <v>7</v>
      </c>
      <c r="W87" s="440">
        <v>7</v>
      </c>
      <c r="X87" s="440">
        <v>8</v>
      </c>
      <c r="Y87" s="440">
        <v>8</v>
      </c>
      <c r="Z87" s="440">
        <v>8</v>
      </c>
      <c r="AA87" s="440">
        <v>7</v>
      </c>
      <c r="AB87" s="440">
        <v>8</v>
      </c>
      <c r="AC87" s="440">
        <v>6</v>
      </c>
      <c r="AD87" s="440">
        <v>8</v>
      </c>
      <c r="AE87" s="440">
        <v>7</v>
      </c>
      <c r="AF87" s="441">
        <v>8</v>
      </c>
      <c r="AG87" s="429"/>
    </row>
    <row r="88" spans="1:33">
      <c r="A88" s="704" t="s">
        <v>207</v>
      </c>
      <c r="B88" s="442" t="s">
        <v>209</v>
      </c>
      <c r="C88" s="450">
        <v>-0.1935080472685935</v>
      </c>
      <c r="D88" s="445">
        <v>-0.35322689104999422</v>
      </c>
      <c r="E88" s="445">
        <v>-0.22079822599536589</v>
      </c>
      <c r="F88" s="445">
        <v>-0.54419781372762221</v>
      </c>
      <c r="G88" s="445">
        <v>0.54720605988080329</v>
      </c>
      <c r="H88" s="445">
        <v>0.47256859268798906</v>
      </c>
      <c r="I88" s="445">
        <v>-0.53847286613906065</v>
      </c>
      <c r="J88" s="446" t="s">
        <v>339</v>
      </c>
      <c r="K88" s="445">
        <v>-0.49144555533929579</v>
      </c>
      <c r="L88" s="445">
        <v>-0.41287436252884607</v>
      </c>
      <c r="M88" s="445">
        <v>-0.52204219696574272</v>
      </c>
      <c r="N88" s="445">
        <v>-0.55843150822643461</v>
      </c>
      <c r="O88" s="445">
        <v>-0.55375363081623408</v>
      </c>
      <c r="P88" s="445">
        <v>-0.69307039190835396</v>
      </c>
      <c r="Q88" s="445">
        <v>-0.6728821914972215</v>
      </c>
      <c r="R88" s="445">
        <v>-0.43642612611595694</v>
      </c>
      <c r="S88" s="445">
        <v>-0.52448624917919218</v>
      </c>
      <c r="T88" s="445">
        <v>-0.15569752171474605</v>
      </c>
      <c r="U88" s="445">
        <v>-0.58220571018655198</v>
      </c>
      <c r="V88" s="445">
        <v>-0.31270928257629571</v>
      </c>
      <c r="W88" s="445">
        <v>0.3655227602479158</v>
      </c>
      <c r="X88" s="445">
        <v>0.61349595441160498</v>
      </c>
      <c r="Y88" s="446" t="s">
        <v>349</v>
      </c>
      <c r="Z88" s="445">
        <v>0.12854259492554312</v>
      </c>
      <c r="AA88" s="446" t="s">
        <v>236</v>
      </c>
      <c r="AB88" s="445">
        <v>-1.348931417863782E-2</v>
      </c>
      <c r="AC88" s="445">
        <v>-0.39271326742022178</v>
      </c>
      <c r="AD88" s="445">
        <v>-0.19351645334699868</v>
      </c>
      <c r="AE88" s="444">
        <v>1</v>
      </c>
      <c r="AF88" s="447">
        <v>0.13990348083533516</v>
      </c>
      <c r="AG88" s="429"/>
    </row>
    <row r="89" spans="1:33">
      <c r="A89" s="705"/>
      <c r="B89" s="434" t="s">
        <v>211</v>
      </c>
      <c r="C89" s="448">
        <v>0.6461281374153871</v>
      </c>
      <c r="D89" s="436">
        <v>0.39072733706025664</v>
      </c>
      <c r="E89" s="436">
        <v>0.59926193779099346</v>
      </c>
      <c r="F89" s="436">
        <v>0.16318674275500678</v>
      </c>
      <c r="G89" s="436">
        <v>0.16040544315560482</v>
      </c>
      <c r="H89" s="436">
        <v>0.23701401483371373</v>
      </c>
      <c r="I89" s="436">
        <v>0.16855158608834217</v>
      </c>
      <c r="J89" s="436">
        <v>3.8033254567151717E-2</v>
      </c>
      <c r="K89" s="436">
        <v>0.21615622252295857</v>
      </c>
      <c r="L89" s="436">
        <v>0.30933742868738562</v>
      </c>
      <c r="M89" s="436">
        <v>0.18446998225651934</v>
      </c>
      <c r="N89" s="436">
        <v>0.15025670490401336</v>
      </c>
      <c r="O89" s="436">
        <v>0.1544418021676866</v>
      </c>
      <c r="P89" s="436">
        <v>5.6667711783131326E-2</v>
      </c>
      <c r="Q89" s="436">
        <v>6.7444261756543084E-2</v>
      </c>
      <c r="R89" s="436">
        <v>0.27967015373602</v>
      </c>
      <c r="S89" s="436">
        <v>0.18205331098547556</v>
      </c>
      <c r="T89" s="436">
        <v>0.71275080460048001</v>
      </c>
      <c r="U89" s="436">
        <v>0.12996242280711456</v>
      </c>
      <c r="V89" s="436">
        <v>0.49469914674788718</v>
      </c>
      <c r="W89" s="436">
        <v>0.4200783464304747</v>
      </c>
      <c r="X89" s="436">
        <v>0.10573710643653141</v>
      </c>
      <c r="Y89" s="436">
        <v>1.8601407089641253E-2</v>
      </c>
      <c r="Z89" s="436">
        <v>0.76162439273889027</v>
      </c>
      <c r="AA89" s="436">
        <v>4.3363116939215928E-4</v>
      </c>
      <c r="AB89" s="436">
        <v>0.97471060391900544</v>
      </c>
      <c r="AC89" s="436">
        <v>0.44121294748363615</v>
      </c>
      <c r="AD89" s="436">
        <v>0.67759293540509558</v>
      </c>
      <c r="AE89" s="449"/>
      <c r="AF89" s="437">
        <v>0.74108378519181428</v>
      </c>
      <c r="AG89" s="429"/>
    </row>
    <row r="90" spans="1:33">
      <c r="A90" s="706"/>
      <c r="B90" s="438" t="s">
        <v>323</v>
      </c>
      <c r="C90" s="439">
        <v>8</v>
      </c>
      <c r="D90" s="440">
        <v>8</v>
      </c>
      <c r="E90" s="440">
        <v>8</v>
      </c>
      <c r="F90" s="440">
        <v>8</v>
      </c>
      <c r="G90" s="440">
        <v>8</v>
      </c>
      <c r="H90" s="440">
        <v>8</v>
      </c>
      <c r="I90" s="440">
        <v>8</v>
      </c>
      <c r="J90" s="440">
        <v>8</v>
      </c>
      <c r="K90" s="440">
        <v>8</v>
      </c>
      <c r="L90" s="440">
        <v>8</v>
      </c>
      <c r="M90" s="440">
        <v>8</v>
      </c>
      <c r="N90" s="440">
        <v>8</v>
      </c>
      <c r="O90" s="440">
        <v>8</v>
      </c>
      <c r="P90" s="440">
        <v>8</v>
      </c>
      <c r="Q90" s="440">
        <v>8</v>
      </c>
      <c r="R90" s="440">
        <v>8</v>
      </c>
      <c r="S90" s="440">
        <v>8</v>
      </c>
      <c r="T90" s="440">
        <v>8</v>
      </c>
      <c r="U90" s="440">
        <v>8</v>
      </c>
      <c r="V90" s="440">
        <v>7</v>
      </c>
      <c r="W90" s="440">
        <v>7</v>
      </c>
      <c r="X90" s="440">
        <v>8</v>
      </c>
      <c r="Y90" s="440">
        <v>8</v>
      </c>
      <c r="Z90" s="440">
        <v>8</v>
      </c>
      <c r="AA90" s="440">
        <v>7</v>
      </c>
      <c r="AB90" s="440">
        <v>8</v>
      </c>
      <c r="AC90" s="440">
        <v>6</v>
      </c>
      <c r="AD90" s="440">
        <v>7</v>
      </c>
      <c r="AE90" s="440">
        <v>8</v>
      </c>
      <c r="AF90" s="441">
        <v>8</v>
      </c>
      <c r="AG90" s="429"/>
    </row>
    <row r="91" spans="1:33" ht="15" thickBot="1">
      <c r="A91" s="707" t="s">
        <v>208</v>
      </c>
      <c r="B91" s="442" t="s">
        <v>209</v>
      </c>
      <c r="C91" s="450">
        <v>-4.8832521060728683E-2</v>
      </c>
      <c r="D91" s="445">
        <v>0.10869486878519452</v>
      </c>
      <c r="E91" s="446" t="s">
        <v>334</v>
      </c>
      <c r="F91" s="445">
        <v>0.40406982739290254</v>
      </c>
      <c r="G91" s="445">
        <v>-0.18497922066866893</v>
      </c>
      <c r="H91" s="445">
        <v>0.53715483400240749</v>
      </c>
      <c r="I91" s="445">
        <v>0.41253767516146478</v>
      </c>
      <c r="J91" s="445">
        <v>0.16624696043219522</v>
      </c>
      <c r="K91" s="445">
        <v>0.25640170955843805</v>
      </c>
      <c r="L91" s="445">
        <v>0.22180299315058474</v>
      </c>
      <c r="M91" s="445">
        <v>0.26015379572929709</v>
      </c>
      <c r="N91" s="445">
        <v>0.40937350720569854</v>
      </c>
      <c r="O91" s="445">
        <v>0.50278467927631676</v>
      </c>
      <c r="P91" s="445">
        <v>0.1034059347279753</v>
      </c>
      <c r="Q91" s="445">
        <v>0.17269017682331617</v>
      </c>
      <c r="R91" s="445">
        <v>0.52030279911698785</v>
      </c>
      <c r="S91" s="445">
        <v>0.49718267764824081</v>
      </c>
      <c r="T91" s="445">
        <v>0.23945417164305441</v>
      </c>
      <c r="U91" s="445">
        <v>0.24194268288204232</v>
      </c>
      <c r="V91" s="445">
        <v>-0.42795636325378839</v>
      </c>
      <c r="W91" s="445">
        <v>0.22862192508613147</v>
      </c>
      <c r="X91" s="445">
        <v>8.4388928914197581E-2</v>
      </c>
      <c r="Y91" s="445">
        <v>1.9263814239870068E-3</v>
      </c>
      <c r="Z91" s="446" t="s">
        <v>278</v>
      </c>
      <c r="AA91" s="445">
        <v>-8.1432822472135388E-2</v>
      </c>
      <c r="AB91" s="446" t="s">
        <v>279</v>
      </c>
      <c r="AC91" s="445">
        <v>0.6962425712170196</v>
      </c>
      <c r="AD91" s="445">
        <v>0.62804055249092605</v>
      </c>
      <c r="AE91" s="445">
        <v>0.13990348083533516</v>
      </c>
      <c r="AF91" s="452">
        <v>1</v>
      </c>
      <c r="AG91" s="429"/>
    </row>
    <row r="92" spans="1:33">
      <c r="A92" s="705"/>
      <c r="B92" s="434" t="s">
        <v>211</v>
      </c>
      <c r="C92" s="448">
        <v>0.90071667908669173</v>
      </c>
      <c r="D92" s="436">
        <v>0.7807371551399751</v>
      </c>
      <c r="E92" s="436">
        <v>7.0140612934848842E-3</v>
      </c>
      <c r="F92" s="436">
        <v>0.28076939484632663</v>
      </c>
      <c r="G92" s="436">
        <v>0.6337439276243696</v>
      </c>
      <c r="H92" s="436">
        <v>0.13587898418474456</v>
      </c>
      <c r="I92" s="436">
        <v>0.26983517226011988</v>
      </c>
      <c r="J92" s="436">
        <v>0.66902805679113675</v>
      </c>
      <c r="K92" s="436">
        <v>0.50543899561613315</v>
      </c>
      <c r="L92" s="436">
        <v>0.5662636530088927</v>
      </c>
      <c r="M92" s="436">
        <v>0.49900699034276297</v>
      </c>
      <c r="N92" s="436">
        <v>0.27389439292743339</v>
      </c>
      <c r="O92" s="436">
        <v>0.16771999296780984</v>
      </c>
      <c r="P92" s="436">
        <v>0.7912112296637196</v>
      </c>
      <c r="Q92" s="436">
        <v>0.65682437538392224</v>
      </c>
      <c r="R92" s="436">
        <v>0.15100385402940578</v>
      </c>
      <c r="S92" s="436">
        <v>0.17327967708808215</v>
      </c>
      <c r="T92" s="436">
        <v>0.5348992758812211</v>
      </c>
      <c r="U92" s="436">
        <v>0.53053240299262783</v>
      </c>
      <c r="V92" s="436">
        <v>0.29017223246900586</v>
      </c>
      <c r="W92" s="436">
        <v>0.58603668133826847</v>
      </c>
      <c r="X92" s="436">
        <v>0.82910126581746424</v>
      </c>
      <c r="Y92" s="436">
        <v>0.9960756201243619</v>
      </c>
      <c r="Z92" s="436">
        <v>4.0088464888241997E-4</v>
      </c>
      <c r="AA92" s="436">
        <v>0.84798712232123197</v>
      </c>
      <c r="AB92" s="436">
        <v>5.7755298061371654E-3</v>
      </c>
      <c r="AC92" s="436">
        <v>8.2257905513340196E-2</v>
      </c>
      <c r="AD92" s="436">
        <v>9.5434181452749164E-2</v>
      </c>
      <c r="AE92" s="436">
        <v>0.74108378519181428</v>
      </c>
      <c r="AF92" s="453"/>
      <c r="AG92" s="429"/>
    </row>
    <row r="93" spans="1:33" ht="15" thickBot="1">
      <c r="A93" s="708"/>
      <c r="B93" s="454" t="s">
        <v>323</v>
      </c>
      <c r="C93" s="455">
        <v>9</v>
      </c>
      <c r="D93" s="456">
        <v>9</v>
      </c>
      <c r="E93" s="456">
        <v>9</v>
      </c>
      <c r="F93" s="456">
        <v>9</v>
      </c>
      <c r="G93" s="456">
        <v>9</v>
      </c>
      <c r="H93" s="456">
        <v>9</v>
      </c>
      <c r="I93" s="456">
        <v>9</v>
      </c>
      <c r="J93" s="456">
        <v>9</v>
      </c>
      <c r="K93" s="456">
        <v>9</v>
      </c>
      <c r="L93" s="456">
        <v>9</v>
      </c>
      <c r="M93" s="456">
        <v>9</v>
      </c>
      <c r="N93" s="456">
        <v>9</v>
      </c>
      <c r="O93" s="456">
        <v>9</v>
      </c>
      <c r="P93" s="456">
        <v>9</v>
      </c>
      <c r="Q93" s="456">
        <v>9</v>
      </c>
      <c r="R93" s="456">
        <v>9</v>
      </c>
      <c r="S93" s="456">
        <v>9</v>
      </c>
      <c r="T93" s="456">
        <v>9</v>
      </c>
      <c r="U93" s="456">
        <v>9</v>
      </c>
      <c r="V93" s="456">
        <v>8</v>
      </c>
      <c r="W93" s="456">
        <v>8</v>
      </c>
      <c r="X93" s="456">
        <v>9</v>
      </c>
      <c r="Y93" s="456">
        <v>9</v>
      </c>
      <c r="Z93" s="456">
        <v>9</v>
      </c>
      <c r="AA93" s="456">
        <v>8</v>
      </c>
      <c r="AB93" s="456">
        <v>9</v>
      </c>
      <c r="AC93" s="456">
        <v>7</v>
      </c>
      <c r="AD93" s="456">
        <v>8</v>
      </c>
      <c r="AE93" s="456">
        <v>8</v>
      </c>
      <c r="AF93" s="457">
        <v>9</v>
      </c>
      <c r="AG93" s="429"/>
    </row>
    <row r="94" spans="1:33">
      <c r="A94" s="429"/>
      <c r="B94" s="429"/>
      <c r="C94" s="429"/>
      <c r="D94" s="429"/>
      <c r="E94" s="429"/>
      <c r="F94" s="429"/>
      <c r="G94" s="429"/>
      <c r="H94" s="429"/>
      <c r="I94" s="429"/>
      <c r="J94" s="429"/>
      <c r="K94" s="429"/>
      <c r="L94" s="429"/>
      <c r="M94" s="429"/>
      <c r="N94" s="429"/>
      <c r="O94" s="429"/>
      <c r="P94" s="429"/>
      <c r="Q94" s="429"/>
      <c r="R94" s="429"/>
      <c r="S94" s="429"/>
      <c r="T94" s="429"/>
      <c r="U94" s="429"/>
      <c r="V94" s="429"/>
      <c r="W94" s="429"/>
      <c r="X94" s="429"/>
      <c r="Y94" s="429"/>
      <c r="Z94" s="429"/>
      <c r="AA94" s="429"/>
      <c r="AB94" s="429"/>
      <c r="AC94" s="429"/>
      <c r="AD94" s="429"/>
      <c r="AE94" s="429"/>
      <c r="AF94" s="429"/>
      <c r="AG94" s="429"/>
    </row>
    <row r="95" spans="1:33">
      <c r="A95" s="429"/>
      <c r="B95" s="429"/>
      <c r="C95" s="429"/>
      <c r="D95" s="429"/>
      <c r="E95" s="429"/>
      <c r="F95" s="429"/>
      <c r="G95" s="429"/>
      <c r="H95" s="429"/>
      <c r="I95" s="429"/>
      <c r="J95" s="429"/>
      <c r="K95" s="429"/>
      <c r="L95" s="429"/>
      <c r="M95" s="429"/>
      <c r="N95" s="429"/>
      <c r="O95" s="429"/>
      <c r="P95" s="429"/>
      <c r="Q95" s="429"/>
      <c r="R95" s="429"/>
      <c r="S95" s="429"/>
      <c r="T95" s="429"/>
      <c r="U95" s="429"/>
      <c r="V95" s="429"/>
      <c r="W95" s="429"/>
      <c r="X95" s="429"/>
      <c r="Y95" s="429"/>
      <c r="Z95" s="429"/>
      <c r="AA95" s="429"/>
      <c r="AB95" s="429"/>
      <c r="AC95" s="429"/>
      <c r="AD95" s="429"/>
      <c r="AE95" s="429"/>
      <c r="AF95" s="429"/>
      <c r="AG95" s="429"/>
    </row>
  </sheetData>
  <mergeCells count="31">
    <mergeCell ref="A61:A63"/>
    <mergeCell ref="A64:A66"/>
    <mergeCell ref="A46:A48"/>
    <mergeCell ref="A49:A51"/>
    <mergeCell ref="A52:A54"/>
    <mergeCell ref="A55:A57"/>
    <mergeCell ref="A58:A60"/>
    <mergeCell ref="A31:A33"/>
    <mergeCell ref="A34:A36"/>
    <mergeCell ref="A37:A39"/>
    <mergeCell ref="A40:A42"/>
    <mergeCell ref="A43:A45"/>
    <mergeCell ref="A16:A18"/>
    <mergeCell ref="A19:A21"/>
    <mergeCell ref="A22:A24"/>
    <mergeCell ref="A25:A27"/>
    <mergeCell ref="A28:A30"/>
    <mergeCell ref="A2:AF2"/>
    <mergeCell ref="A4:A6"/>
    <mergeCell ref="A7:A9"/>
    <mergeCell ref="A10:A12"/>
    <mergeCell ref="A13:A15"/>
    <mergeCell ref="A82:A84"/>
    <mergeCell ref="A85:A87"/>
    <mergeCell ref="A88:A90"/>
    <mergeCell ref="A91:A93"/>
    <mergeCell ref="A67:A69"/>
    <mergeCell ref="A70:A72"/>
    <mergeCell ref="A73:A75"/>
    <mergeCell ref="A76:A78"/>
    <mergeCell ref="A79:A8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E43"/>
  <sheetViews>
    <sheetView workbookViewId="0">
      <pane xSplit="1" topLeftCell="B1" activePane="topRight" state="frozen"/>
      <selection pane="topRight" activeCell="J6" sqref="J6"/>
    </sheetView>
  </sheetViews>
  <sheetFormatPr defaultRowHeight="14.4"/>
  <sheetData>
    <row r="1" spans="1:31" s="529" customFormat="1">
      <c r="A1" s="520" t="s">
        <v>361</v>
      </c>
      <c r="B1" s="520" t="s">
        <v>290</v>
      </c>
      <c r="C1" s="520" t="s">
        <v>291</v>
      </c>
      <c r="D1" s="520" t="s">
        <v>292</v>
      </c>
      <c r="E1" s="528" t="s">
        <v>293</v>
      </c>
      <c r="F1" s="528" t="s">
        <v>294</v>
      </c>
      <c r="G1" s="528" t="s">
        <v>295</v>
      </c>
      <c r="H1" s="528" t="s">
        <v>296</v>
      </c>
      <c r="I1" s="528" t="s">
        <v>297</v>
      </c>
      <c r="J1" s="528" t="s">
        <v>298</v>
      </c>
      <c r="K1" s="528" t="s">
        <v>299</v>
      </c>
      <c r="L1" s="528" t="s">
        <v>300</v>
      </c>
      <c r="M1" s="528" t="s">
        <v>301</v>
      </c>
      <c r="N1" s="528" t="s">
        <v>302</v>
      </c>
      <c r="O1" s="528" t="s">
        <v>303</v>
      </c>
      <c r="P1" s="528" t="s">
        <v>304</v>
      </c>
      <c r="Q1" s="528" t="s">
        <v>305</v>
      </c>
      <c r="R1" s="528" t="s">
        <v>306</v>
      </c>
      <c r="S1" s="528" t="s">
        <v>307</v>
      </c>
      <c r="T1" s="528" t="s">
        <v>308</v>
      </c>
      <c r="U1" s="528" t="s">
        <v>309</v>
      </c>
      <c r="V1" s="528" t="s">
        <v>310</v>
      </c>
      <c r="W1" s="528" t="s">
        <v>311</v>
      </c>
      <c r="X1" s="528" t="s">
        <v>312</v>
      </c>
      <c r="Y1" s="528" t="s">
        <v>313</v>
      </c>
      <c r="Z1" s="528" t="s">
        <v>314</v>
      </c>
      <c r="AA1" s="528" t="s">
        <v>315</v>
      </c>
      <c r="AB1" s="528" t="s">
        <v>316</v>
      </c>
      <c r="AC1" s="528" t="s">
        <v>317</v>
      </c>
      <c r="AD1" s="528" t="s">
        <v>318</v>
      </c>
      <c r="AE1" s="528" t="s">
        <v>319</v>
      </c>
    </row>
    <row r="2" spans="1:31">
      <c r="A2" s="520" t="s">
        <v>362</v>
      </c>
      <c r="B2" s="521">
        <v>-3.0167833703452773E-3</v>
      </c>
      <c r="C2" s="522">
        <v>-2.4233412422761669E-3</v>
      </c>
      <c r="D2" s="519">
        <v>4.8935283527915763E-2</v>
      </c>
      <c r="E2" s="523">
        <v>1.0251222387693604E-2</v>
      </c>
      <c r="F2" s="523">
        <v>2.402948668845406E-2</v>
      </c>
      <c r="G2" s="523">
        <v>-3.6931308843670019E-2</v>
      </c>
      <c r="H2" s="523">
        <v>1.0628759268720867E-2</v>
      </c>
      <c r="I2" s="523">
        <v>1.91148918405879E-2</v>
      </c>
      <c r="J2" s="524">
        <v>2.8887259741361193E-2</v>
      </c>
      <c r="K2" s="524">
        <v>2.296830127778815E-2</v>
      </c>
      <c r="L2" s="524">
        <v>2.8555332743876116E-2</v>
      </c>
      <c r="M2" s="524">
        <v>1.1658215550933937E-2</v>
      </c>
      <c r="N2" s="524">
        <v>3.1573719951270895E-2</v>
      </c>
      <c r="O2" s="524">
        <v>2.5966145329459511E-2</v>
      </c>
      <c r="P2" s="524">
        <v>2.8079694948756506E-2</v>
      </c>
      <c r="Q2" s="524">
        <v>-4.3891301039358788E-2</v>
      </c>
      <c r="R2" s="524">
        <v>4.4891430734339544E-3</v>
      </c>
      <c r="S2" s="524">
        <v>4.0605063823724086E-2</v>
      </c>
      <c r="T2" s="524">
        <v>9.2378982715657365E-4</v>
      </c>
      <c r="U2" s="524">
        <v>0.26852235862940788</v>
      </c>
      <c r="V2" s="524">
        <v>0.35679722098209155</v>
      </c>
      <c r="W2" s="524">
        <v>-0.31870793094203864</v>
      </c>
      <c r="X2" s="524">
        <v>-0.11882877664161995</v>
      </c>
      <c r="Y2" s="524">
        <v>-0.13222526792927447</v>
      </c>
      <c r="Z2" s="524"/>
      <c r="AA2" s="524">
        <v>-0.12460898314321667</v>
      </c>
      <c r="AB2" s="524">
        <v>0.51107766245864106</v>
      </c>
      <c r="AC2" s="524">
        <v>-4.7996126271539596E-2</v>
      </c>
      <c r="AD2" s="524">
        <v>-0.17966083459584248</v>
      </c>
      <c r="AE2" s="524">
        <v>-7.2001103738869476E-2</v>
      </c>
    </row>
    <row r="3" spans="1:31">
      <c r="A3" s="520" t="s">
        <v>363</v>
      </c>
      <c r="B3" s="521">
        <v>7.8814162973506185E-3</v>
      </c>
      <c r="C3" s="522">
        <v>5.8927823583656558E-3</v>
      </c>
      <c r="D3" s="525">
        <v>0.10665727011027393</v>
      </c>
      <c r="E3" s="523">
        <v>5.0475337079586735E-2</v>
      </c>
      <c r="F3" s="523">
        <v>1.7067157860417348E-2</v>
      </c>
      <c r="G3" s="523">
        <v>0.24100571017439676</v>
      </c>
      <c r="H3" s="523">
        <v>4.9371548838895052E-2</v>
      </c>
      <c r="I3" s="523">
        <v>3.7540275338619589E-2</v>
      </c>
      <c r="J3" s="524">
        <v>3.6194257367809568E-2</v>
      </c>
      <c r="K3" s="524">
        <v>0</v>
      </c>
      <c r="L3" s="524">
        <v>3.6223741508720986E-2</v>
      </c>
      <c r="M3" s="524">
        <v>4.8486549878819174E-2</v>
      </c>
      <c r="N3" s="524">
        <v>1.8918385645743774E-2</v>
      </c>
      <c r="O3" s="524">
        <v>3.8573309168427272E-2</v>
      </c>
      <c r="P3" s="524">
        <v>2.9593981698947447E-2</v>
      </c>
      <c r="Q3" s="524">
        <v>-2.3962503259291723E-2</v>
      </c>
      <c r="R3" s="524">
        <v>3.0134426883865473E-3</v>
      </c>
      <c r="S3" s="524">
        <v>6.0332097481845537E-2</v>
      </c>
      <c r="T3" s="524">
        <v>0</v>
      </c>
      <c r="U3" s="526">
        <v>0</v>
      </c>
      <c r="V3" s="526">
        <v>0</v>
      </c>
      <c r="W3" s="524">
        <v>0</v>
      </c>
      <c r="X3" s="524">
        <v>0</v>
      </c>
      <c r="Y3" s="524">
        <v>-7.1061757387915869E-2</v>
      </c>
      <c r="Z3" s="526">
        <v>0</v>
      </c>
      <c r="AA3" s="524">
        <v>0.17147399996155421</v>
      </c>
      <c r="AB3" s="524">
        <v>0.71087950141320544</v>
      </c>
      <c r="AC3" s="524">
        <v>0.39228399946213321</v>
      </c>
      <c r="AD3" s="524"/>
      <c r="AE3" s="524">
        <v>-2.0358277666085778E-2</v>
      </c>
    </row>
    <row r="4" spans="1:31">
      <c r="A4" s="520" t="s">
        <v>364</v>
      </c>
      <c r="B4" s="521">
        <v>-9.1946569006743362E-3</v>
      </c>
      <c r="C4" s="522">
        <v>-1.8123220145128904E-2</v>
      </c>
      <c r="D4" s="525">
        <v>0.11015524781565311</v>
      </c>
      <c r="E4" s="523">
        <v>2.6354200677580097E-2</v>
      </c>
      <c r="F4" s="523">
        <v>1.0904356596910914E-2</v>
      </c>
      <c r="G4" s="523">
        <v>9.8541993325425015E-2</v>
      </c>
      <c r="H4" s="523">
        <v>2.6111505642214317E-2</v>
      </c>
      <c r="I4" s="523">
        <v>2.6623154858681497E-2</v>
      </c>
      <c r="J4" s="524">
        <v>4.0403692492216425E-2</v>
      </c>
      <c r="K4" s="524">
        <v>1.6593980359707938E-2</v>
      </c>
      <c r="L4" s="524">
        <v>3.8696521055763489E-2</v>
      </c>
      <c r="M4" s="524">
        <v>2.6986658973911615E-2</v>
      </c>
      <c r="N4" s="524">
        <v>1.1207449563229055E-2</v>
      </c>
      <c r="O4" s="524">
        <v>1.2857552360615809E-2</v>
      </c>
      <c r="P4" s="524">
        <v>1.2308460615755301E-2</v>
      </c>
      <c r="Q4" s="524">
        <v>-2.2742009228083115E-2</v>
      </c>
      <c r="R4" s="524">
        <v>5.404612638833628E-3</v>
      </c>
      <c r="S4" s="524">
        <v>3.5071085903416233E-2</v>
      </c>
      <c r="T4" s="524">
        <v>4.9103889177093407E-4</v>
      </c>
      <c r="U4" s="524">
        <v>0.35684664443082048</v>
      </c>
      <c r="V4" s="524">
        <v>-0.27036789972020947</v>
      </c>
      <c r="W4" s="524">
        <v>0</v>
      </c>
      <c r="X4" s="524">
        <v>-3.6008130367655933E-2</v>
      </c>
      <c r="Y4" s="524">
        <v>-1.3029746297916533E-2</v>
      </c>
      <c r="Z4" s="524">
        <v>0.17184071598432182</v>
      </c>
      <c r="AA4" s="524">
        <v>-0.17622551377896711</v>
      </c>
      <c r="AB4" s="524">
        <v>0.2495436683816592</v>
      </c>
      <c r="AC4" s="524">
        <v>-0.211681218547489</v>
      </c>
      <c r="AD4" s="524">
        <v>8.1648460519010424E-3</v>
      </c>
      <c r="AE4" s="524">
        <v>-1.2501621074674674E-2</v>
      </c>
    </row>
    <row r="5" spans="1:31">
      <c r="A5" s="520" t="s">
        <v>365</v>
      </c>
      <c r="B5" s="521">
        <v>3.1521189929237803E-3</v>
      </c>
      <c r="C5" s="522">
        <v>7.8661611619077476E-3</v>
      </c>
      <c r="D5" s="525">
        <v>8.5259627926966175E-2</v>
      </c>
      <c r="E5" s="523">
        <v>-2.076771620828044E-2</v>
      </c>
      <c r="F5" s="523">
        <v>1.2386340088500036E-2</v>
      </c>
      <c r="G5" s="523">
        <v>0.30389734322828832</v>
      </c>
      <c r="H5" s="523">
        <v>-1.8714443873303344E-2</v>
      </c>
      <c r="I5" s="523">
        <v>1.3134328374991844E-2</v>
      </c>
      <c r="J5" s="524">
        <v>4.8452932249315905E-2</v>
      </c>
      <c r="K5" s="524">
        <v>5.6853642232791213E-2</v>
      </c>
      <c r="L5" s="524">
        <v>4.4972536939750896E-2</v>
      </c>
      <c r="M5" s="524">
        <v>-1.5169882846090998E-2</v>
      </c>
      <c r="N5" s="524">
        <v>3.488418623629097E-2</v>
      </c>
      <c r="O5" s="524">
        <v>1.9064732117245464E-2</v>
      </c>
      <c r="P5" s="524">
        <v>2.2952540868398597E-2</v>
      </c>
      <c r="Q5" s="524">
        <v>1.1081882674965682E-2</v>
      </c>
      <c r="R5" s="524">
        <v>1.0365925069206305E-2</v>
      </c>
      <c r="S5" s="524">
        <v>7.8485340455022534E-2</v>
      </c>
      <c r="T5" s="524">
        <v>3.590799064170147E-3</v>
      </c>
      <c r="U5" s="524">
        <v>0</v>
      </c>
      <c r="V5" s="524">
        <v>0.62651609978575218</v>
      </c>
      <c r="W5" s="524">
        <v>0.32859857280633542</v>
      </c>
      <c r="X5" s="524">
        <v>0.42143273460638175</v>
      </c>
      <c r="Y5" s="524">
        <v>1.0690566164793358E-2</v>
      </c>
      <c r="Z5" s="524">
        <v>0.48823536943347734</v>
      </c>
      <c r="AA5" s="524">
        <v>0.24644143583921729</v>
      </c>
      <c r="AB5" s="524"/>
      <c r="AC5" s="524">
        <v>0.12709098690943343</v>
      </c>
      <c r="AD5" s="524">
        <v>0.42857535711584838</v>
      </c>
      <c r="AE5" s="524">
        <v>0.14700677429286158</v>
      </c>
    </row>
    <row r="6" spans="1:31">
      <c r="A6" s="520" t="s">
        <v>366</v>
      </c>
      <c r="B6" s="521">
        <v>-8.6033690474459634E-3</v>
      </c>
      <c r="C6" s="522">
        <v>-4.5260302753958981E-2</v>
      </c>
      <c r="D6" s="525">
        <v>3.4854201129288498E-2</v>
      </c>
      <c r="E6" s="523">
        <v>-3.5906810269878409E-2</v>
      </c>
      <c r="F6" s="523">
        <v>6.0453652862860308E-2</v>
      </c>
      <c r="G6" s="523">
        <v>6.3314046938476753E-2</v>
      </c>
      <c r="H6" s="523">
        <v>-3.3254332438103718E-2</v>
      </c>
      <c r="I6" s="523">
        <v>-3.9863057969968807E-2</v>
      </c>
      <c r="J6" s="524">
        <v>-2.8067317353235421E-2</v>
      </c>
      <c r="K6" s="524">
        <v>-4.2329844780239823E-2</v>
      </c>
      <c r="L6" s="524">
        <v>-2.8542106107495857E-2</v>
      </c>
      <c r="M6" s="524">
        <v>-3.2898896640657482E-2</v>
      </c>
      <c r="N6" s="524">
        <v>-4.0875273828904546E-2</v>
      </c>
      <c r="O6" s="524">
        <v>-6.0552613830718527E-2</v>
      </c>
      <c r="P6" s="524">
        <v>-5.3684545786425231E-2</v>
      </c>
      <c r="Q6" s="524">
        <v>-0.12684828671334136</v>
      </c>
      <c r="R6" s="524">
        <v>-2.4434300340371307E-2</v>
      </c>
      <c r="S6" s="524">
        <v>5.9211387641555646E-4</v>
      </c>
      <c r="T6" s="524">
        <v>-2.1823216125122613E-2</v>
      </c>
      <c r="U6" s="524" t="s">
        <v>367</v>
      </c>
      <c r="V6" s="524" t="s">
        <v>367</v>
      </c>
      <c r="W6" s="524">
        <v>0.33708902852171185</v>
      </c>
      <c r="X6" s="524">
        <v>0.34938602275338004</v>
      </c>
      <c r="Y6" s="524">
        <v>-6.0521881056113891E-2</v>
      </c>
      <c r="Z6" s="524">
        <v>0.55648009009379074</v>
      </c>
      <c r="AA6" s="524">
        <v>-0.21296149687942056</v>
      </c>
      <c r="AB6" s="524">
        <v>0.29271006480759687</v>
      </c>
      <c r="AC6" s="524">
        <v>-0.34889637293336273</v>
      </c>
      <c r="AD6" s="524">
        <v>0.48431600874179792</v>
      </c>
      <c r="AE6" s="524">
        <v>-1.0283942849186989E-2</v>
      </c>
    </row>
    <row r="7" spans="1:31">
      <c r="A7" s="520" t="s">
        <v>368</v>
      </c>
      <c r="B7" s="521">
        <v>1.7852934077231764E-2</v>
      </c>
      <c r="C7" s="522">
        <v>2.2113272163024389E-2</v>
      </c>
      <c r="D7" s="525">
        <v>5.7308572797264201E-2</v>
      </c>
      <c r="E7" s="523">
        <v>-4.3359459102776388E-3</v>
      </c>
      <c r="F7" s="523">
        <v>1.2733495893928248E-2</v>
      </c>
      <c r="G7" s="523">
        <v>2.1912142020884318E-2</v>
      </c>
      <c r="H7" s="523">
        <v>-2.8532739537061591E-3</v>
      </c>
      <c r="I7" s="523">
        <v>1.982445132775279E-2</v>
      </c>
      <c r="J7" s="524">
        <v>3.3497572847836832E-2</v>
      </c>
      <c r="K7" s="524">
        <v>6.3796323058664894E-2</v>
      </c>
      <c r="L7" s="524">
        <v>3.2471559723334265E-2</v>
      </c>
      <c r="M7" s="524">
        <v>-4.3297020123977958E-4</v>
      </c>
      <c r="N7" s="524">
        <v>2.3873677333409615E-2</v>
      </c>
      <c r="O7" s="524">
        <v>1.7638187694837493E-2</v>
      </c>
      <c r="P7" s="524">
        <v>2.0467622061640434E-2</v>
      </c>
      <c r="Q7" s="524">
        <v>3.733726513380109E-3</v>
      </c>
      <c r="R7" s="524">
        <v>1.3107608554181915E-2</v>
      </c>
      <c r="S7" s="524">
        <v>4.4887814136525206E-2</v>
      </c>
      <c r="T7" s="524">
        <v>0</v>
      </c>
      <c r="U7" s="524">
        <v>0</v>
      </c>
      <c r="V7" s="524">
        <v>-8.9707243304451012E-3</v>
      </c>
      <c r="W7" s="524">
        <v>0</v>
      </c>
      <c r="X7" s="524">
        <v>-2.3283255644336309E-3</v>
      </c>
      <c r="Y7" s="524">
        <v>-0.22932860564093971</v>
      </c>
      <c r="Z7" s="524">
        <v>9.1625380106665766E-3</v>
      </c>
      <c r="AA7" s="524">
        <v>-2.5665600297641533E-2</v>
      </c>
      <c r="AB7" s="524"/>
      <c r="AC7" s="524">
        <v>-0.21662422458882524</v>
      </c>
      <c r="AD7" s="524">
        <v>-6.5344734815932837E-2</v>
      </c>
      <c r="AE7" s="524">
        <v>-0.1219287108778353</v>
      </c>
    </row>
    <row r="8" spans="1:31">
      <c r="A8" s="520" t="s">
        <v>369</v>
      </c>
      <c r="B8" s="521">
        <v>1.1095289989060397E-4</v>
      </c>
      <c r="C8" s="522">
        <v>4.3352932087066254E-3</v>
      </c>
      <c r="D8" s="525">
        <v>0.18875438832351699</v>
      </c>
      <c r="E8" s="523">
        <v>8.4593454718831174E-2</v>
      </c>
      <c r="F8" s="523">
        <v>1.1201183696899264E-2</v>
      </c>
      <c r="G8" s="523">
        <v>0.29849546504422175</v>
      </c>
      <c r="H8" s="523">
        <v>8.3448032439572106E-2</v>
      </c>
      <c r="I8" s="523">
        <v>2.5097958840819556E-2</v>
      </c>
      <c r="J8" s="524">
        <v>3.9134070481613659E-2</v>
      </c>
      <c r="K8" s="524">
        <v>5.4040000841540925E-2</v>
      </c>
      <c r="L8" s="524">
        <v>3.9134622781509476E-2</v>
      </c>
      <c r="M8" s="524">
        <v>7.9370866891468994E-2</v>
      </c>
      <c r="N8" s="524">
        <v>3.4054125398792268E-2</v>
      </c>
      <c r="O8" s="524">
        <v>1.7306895105440034E-2</v>
      </c>
      <c r="P8" s="524">
        <v>2.3516160712638623E-2</v>
      </c>
      <c r="Q8" s="524">
        <v>2.4609681469584421E-2</v>
      </c>
      <c r="R8" s="524">
        <v>2.8813586730237706E-2</v>
      </c>
      <c r="S8" s="524">
        <v>5.1857920998464202E-2</v>
      </c>
      <c r="T8" s="524">
        <v>7.0200171066847616E-4</v>
      </c>
      <c r="U8" s="524">
        <v>3.7890815556213431E-2</v>
      </c>
      <c r="V8" s="524">
        <v>1.6934942551822818E-3</v>
      </c>
      <c r="W8" s="524">
        <v>0.19340670375441249</v>
      </c>
      <c r="X8" s="524">
        <v>2.8434728842031021E-2</v>
      </c>
      <c r="Y8" s="524">
        <v>0.17988662352633256</v>
      </c>
      <c r="Z8" s="524">
        <v>1.5277488722763577E-2</v>
      </c>
      <c r="AA8" s="524">
        <v>0.11174355673933234</v>
      </c>
      <c r="AB8" s="524">
        <v>0.73253645209563212</v>
      </c>
      <c r="AC8" s="524"/>
      <c r="AD8" s="524">
        <v>4.2775322398306503E-2</v>
      </c>
      <c r="AE8" s="524">
        <v>0.25039379427992592</v>
      </c>
    </row>
    <row r="9" spans="1:31">
      <c r="A9" s="520" t="s">
        <v>370</v>
      </c>
      <c r="B9" s="521">
        <v>1.1836713585162695E-3</v>
      </c>
      <c r="C9" s="522">
        <v>-6.0975984379832981E-3</v>
      </c>
      <c r="D9" s="525">
        <v>0.17351471196582313</v>
      </c>
      <c r="E9" s="523">
        <v>3.1701242000170105E-2</v>
      </c>
      <c r="F9" s="523">
        <v>1.7598399969411371E-2</v>
      </c>
      <c r="G9" s="523">
        <v>0.11727714270145295</v>
      </c>
      <c r="H9" s="523">
        <v>3.2303461183396331E-2</v>
      </c>
      <c r="I9" s="523">
        <v>2.635944843201421E-2</v>
      </c>
      <c r="J9" s="524">
        <v>3.8764426578136613E-2</v>
      </c>
      <c r="K9" s="524">
        <v>3.0390271160879223E-2</v>
      </c>
      <c r="L9" s="524">
        <v>3.8420333834295217E-2</v>
      </c>
      <c r="M9" s="524">
        <v>3.3139427315249215E-2</v>
      </c>
      <c r="N9" s="524">
        <v>5.349749537217674E-2</v>
      </c>
      <c r="O9" s="524">
        <v>2.0720789094454739E-2</v>
      </c>
      <c r="P9" s="524">
        <v>2.4003972487495639E-2</v>
      </c>
      <c r="Q9" s="524">
        <v>3.4682408174745216E-2</v>
      </c>
      <c r="R9" s="524">
        <v>1.6886073221735964E-2</v>
      </c>
      <c r="S9" s="524">
        <v>4.7123961184014629E-2</v>
      </c>
      <c r="T9" s="524">
        <v>2.3337593159100667E-3</v>
      </c>
      <c r="U9" s="524">
        <v>0</v>
      </c>
      <c r="V9" s="524">
        <v>0</v>
      </c>
      <c r="W9" s="524">
        <v>0</v>
      </c>
      <c r="X9" s="524">
        <v>0</v>
      </c>
      <c r="Y9" s="524">
        <v>0.31026282546641526</v>
      </c>
      <c r="Z9" s="524">
        <v>0</v>
      </c>
      <c r="AA9" s="524">
        <v>0.69042587161868707</v>
      </c>
      <c r="AB9" s="524">
        <v>0.83463973349902387</v>
      </c>
      <c r="AC9" s="524">
        <v>0.45588439512164003</v>
      </c>
      <c r="AD9" s="524">
        <v>0</v>
      </c>
      <c r="AE9" s="524">
        <v>0.3967246063173886</v>
      </c>
    </row>
    <row r="10" spans="1:31">
      <c r="A10" s="520" t="s">
        <v>371</v>
      </c>
      <c r="B10" s="521">
        <v>-8.5249787629342322E-3</v>
      </c>
      <c r="C10" s="522">
        <v>-3.3966900693619295E-2</v>
      </c>
      <c r="D10" s="525">
        <v>8.6544427939889479E-2</v>
      </c>
      <c r="E10" s="523">
        <v>1.0475825440182662E-2</v>
      </c>
      <c r="F10" s="523">
        <v>1.6939593541811737E-2</v>
      </c>
      <c r="G10" s="523">
        <v>4.883101975364923E-2</v>
      </c>
      <c r="H10" s="523">
        <v>1.097955583011534E-2</v>
      </c>
      <c r="I10" s="523">
        <v>1.8209611189449859E-2</v>
      </c>
      <c r="J10" s="524">
        <v>3.6502573895740298E-2</v>
      </c>
      <c r="K10" s="524">
        <v>3.1335173101303848E-2</v>
      </c>
      <c r="L10" s="524">
        <v>3.5900641500065111E-2</v>
      </c>
      <c r="M10" s="524">
        <v>1.4489709822864238E-2</v>
      </c>
      <c r="N10" s="524">
        <v>1.9871031203497092E-2</v>
      </c>
      <c r="O10" s="524">
        <v>1.7435309450487324E-2</v>
      </c>
      <c r="P10" s="527">
        <v>1.7818666595407873E-2</v>
      </c>
      <c r="Q10" s="524">
        <v>-1.3415127708094055E-3</v>
      </c>
      <c r="R10" s="524">
        <v>5.8314804344379301E-3</v>
      </c>
      <c r="S10" s="524">
        <v>5.6058069003205535E-2</v>
      </c>
      <c r="T10" s="524">
        <v>0</v>
      </c>
      <c r="U10" s="524">
        <v>0.63436610959872008</v>
      </c>
      <c r="V10" s="524">
        <v>-1</v>
      </c>
      <c r="W10" s="524">
        <v>0.53741260338441288</v>
      </c>
      <c r="X10" s="524">
        <v>0.36318888029541774</v>
      </c>
      <c r="Y10" s="524">
        <v>-0.3077991724172251</v>
      </c>
      <c r="Z10" s="524">
        <v>0</v>
      </c>
      <c r="AA10" s="524">
        <v>-0.10182723097820878</v>
      </c>
      <c r="AB10" s="524">
        <v>0.49740116495768283</v>
      </c>
      <c r="AC10" s="524">
        <v>0.11379287390894932</v>
      </c>
      <c r="AD10" s="524">
        <v>0</v>
      </c>
      <c r="AE10" s="524">
        <v>-4.7742981750705238E-2</v>
      </c>
    </row>
    <row r="12" spans="1:31">
      <c r="A12" s="518" t="s">
        <v>372</v>
      </c>
    </row>
    <row r="13" spans="1:31">
      <c r="A13" s="520" t="s">
        <v>361</v>
      </c>
      <c r="B13" t="s">
        <v>373</v>
      </c>
    </row>
    <row r="14" spans="1:31">
      <c r="A14" s="520" t="s">
        <v>290</v>
      </c>
      <c r="B14" t="s">
        <v>374</v>
      </c>
    </row>
    <row r="15" spans="1:31">
      <c r="A15" s="520" t="s">
        <v>291</v>
      </c>
      <c r="B15" t="s">
        <v>375</v>
      </c>
    </row>
    <row r="16" spans="1:31">
      <c r="A16" s="520" t="s">
        <v>292</v>
      </c>
      <c r="B16" t="s">
        <v>376</v>
      </c>
    </row>
    <row r="17" spans="1:2">
      <c r="A17" s="528" t="s">
        <v>293</v>
      </c>
      <c r="B17" t="s">
        <v>377</v>
      </c>
    </row>
    <row r="18" spans="1:2">
      <c r="A18" s="528" t="s">
        <v>294</v>
      </c>
      <c r="B18" t="s">
        <v>378</v>
      </c>
    </row>
    <row r="19" spans="1:2">
      <c r="A19" s="528" t="s">
        <v>295</v>
      </c>
      <c r="B19" t="s">
        <v>379</v>
      </c>
    </row>
    <row r="20" spans="1:2">
      <c r="A20" s="528" t="s">
        <v>296</v>
      </c>
      <c r="B20" t="s">
        <v>380</v>
      </c>
    </row>
    <row r="21" spans="1:2">
      <c r="A21" s="528" t="s">
        <v>297</v>
      </c>
      <c r="B21" t="s">
        <v>381</v>
      </c>
    </row>
    <row r="22" spans="1:2">
      <c r="A22" s="528" t="s">
        <v>298</v>
      </c>
      <c r="B22" t="s">
        <v>382</v>
      </c>
    </row>
    <row r="23" spans="1:2">
      <c r="A23" s="528" t="s">
        <v>299</v>
      </c>
      <c r="B23" t="s">
        <v>383</v>
      </c>
    </row>
    <row r="24" spans="1:2">
      <c r="A24" s="528" t="s">
        <v>300</v>
      </c>
      <c r="B24" t="s">
        <v>384</v>
      </c>
    </row>
    <row r="25" spans="1:2">
      <c r="A25" s="528" t="s">
        <v>301</v>
      </c>
      <c r="B25" t="s">
        <v>385</v>
      </c>
    </row>
    <row r="26" spans="1:2">
      <c r="A26" s="528" t="s">
        <v>302</v>
      </c>
      <c r="B26" t="s">
        <v>386</v>
      </c>
    </row>
    <row r="27" spans="1:2">
      <c r="A27" s="528" t="s">
        <v>303</v>
      </c>
      <c r="B27" t="s">
        <v>387</v>
      </c>
    </row>
    <row r="28" spans="1:2">
      <c r="A28" s="528" t="s">
        <v>304</v>
      </c>
      <c r="B28" t="s">
        <v>388</v>
      </c>
    </row>
    <row r="29" spans="1:2">
      <c r="A29" s="528" t="s">
        <v>305</v>
      </c>
      <c r="B29" t="s">
        <v>389</v>
      </c>
    </row>
    <row r="30" spans="1:2">
      <c r="A30" s="528" t="s">
        <v>306</v>
      </c>
      <c r="B30" t="s">
        <v>390</v>
      </c>
    </row>
    <row r="31" spans="1:2">
      <c r="A31" s="528" t="s">
        <v>307</v>
      </c>
      <c r="B31" t="s">
        <v>391</v>
      </c>
    </row>
    <row r="32" spans="1:2">
      <c r="A32" s="528" t="s">
        <v>308</v>
      </c>
      <c r="B32" t="s">
        <v>392</v>
      </c>
    </row>
    <row r="33" spans="1:2">
      <c r="A33" s="528" t="s">
        <v>309</v>
      </c>
      <c r="B33" t="s">
        <v>393</v>
      </c>
    </row>
    <row r="34" spans="1:2">
      <c r="A34" s="528" t="s">
        <v>310</v>
      </c>
      <c r="B34" t="s">
        <v>394</v>
      </c>
    </row>
    <row r="35" spans="1:2">
      <c r="A35" s="528" t="s">
        <v>311</v>
      </c>
      <c r="B35" t="s">
        <v>395</v>
      </c>
    </row>
    <row r="36" spans="1:2">
      <c r="A36" s="528" t="s">
        <v>312</v>
      </c>
      <c r="B36" t="s">
        <v>396</v>
      </c>
    </row>
    <row r="37" spans="1:2">
      <c r="A37" s="528" t="s">
        <v>313</v>
      </c>
      <c r="B37" t="s">
        <v>397</v>
      </c>
    </row>
    <row r="38" spans="1:2">
      <c r="A38" s="528" t="s">
        <v>314</v>
      </c>
      <c r="B38" t="s">
        <v>398</v>
      </c>
    </row>
    <row r="39" spans="1:2">
      <c r="A39" s="528" t="s">
        <v>315</v>
      </c>
      <c r="B39" t="s">
        <v>399</v>
      </c>
    </row>
    <row r="40" spans="1:2">
      <c r="A40" s="528" t="s">
        <v>316</v>
      </c>
      <c r="B40" t="s">
        <v>400</v>
      </c>
    </row>
    <row r="41" spans="1:2">
      <c r="A41" s="528" t="s">
        <v>317</v>
      </c>
      <c r="B41" t="s">
        <v>401</v>
      </c>
    </row>
    <row r="42" spans="1:2">
      <c r="A42" s="528" t="s">
        <v>318</v>
      </c>
      <c r="B42" t="s">
        <v>402</v>
      </c>
    </row>
    <row r="43" spans="1:2">
      <c r="A43" s="528" t="s">
        <v>319</v>
      </c>
      <c r="B43" t="s">
        <v>403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Especificações</vt:lpstr>
      <vt:lpstr>1)Var Quant 01-07</vt:lpstr>
      <vt:lpstr>2)Síntese Var Quant</vt:lpstr>
      <vt:lpstr>3)VBP 2001</vt:lpstr>
      <vt:lpstr>4)VBP 2001 em R$ de 2007</vt:lpstr>
      <vt:lpstr>5)VBP 2007</vt:lpstr>
      <vt:lpstr>6)Compara VBP 01-07</vt:lpstr>
      <vt:lpstr>7)Correlations</vt:lpstr>
      <vt:lpstr>8) Pan Teste SPSS</vt:lpstr>
      <vt:lpstr>9) Regressão para Vab e Poprur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Paiva</dc:creator>
  <cp:lastModifiedBy>Carlos Paiva</cp:lastModifiedBy>
  <dcterms:created xsi:type="dcterms:W3CDTF">2010-07-30T20:03:16Z</dcterms:created>
  <dcterms:modified xsi:type="dcterms:W3CDTF">2010-11-25T19:06:14Z</dcterms:modified>
</cp:coreProperties>
</file>